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625" yWindow="1545" windowWidth="7170" windowHeight="5145" tabRatio="760" activeTab="6"/>
  </bookViews>
  <sheets>
    <sheet name="титул" sheetId="1" r:id="rId1"/>
    <sheet name="сведения" sheetId="2" r:id="rId2"/>
    <sheet name="БалТит" sheetId="3" r:id="rId3"/>
    <sheet name="Баланс" sheetId="4" r:id="rId4"/>
    <sheet name="Забаланс" sheetId="5" r:id="rId5"/>
    <sheet name="Ф-2 Тит" sheetId="6" r:id="rId6"/>
    <sheet name="Ф-2" sheetId="7" r:id="rId7"/>
  </sheets>
  <definedNames>
    <definedName name="OLE_LINK1" localSheetId="6">'Ф-2'!$A$1</definedName>
    <definedName name="_xlnm.Print_Titles" localSheetId="3">'Баланс'!$1:$1</definedName>
    <definedName name="_xlnm.Print_Area" localSheetId="4">'Забаланс'!$A$1:$D$25</definedName>
    <definedName name="_xlnm.Print_Area" localSheetId="1">'сведения'!$A$1:$E$57</definedName>
    <definedName name="_xlnm.Print_Area" localSheetId="6">'Ф-2'!$A$1:$F$71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<sst xmlns="http://schemas.openxmlformats.org/spreadsheetml/2006/main" count="421" uniqueCount="317">
  <si>
    <t>Харидор ва буюртмачилар карзи (4000 дан 4900 нинг айирмаси)
Задолженность покупателей и заказчиков (4000 за минусом 4900)</t>
  </si>
  <si>
    <t>Бошка пул маблаглари ва эквивалентлари (5500, 5600, 5700) 
Прочие денежные средства и эквиваленты (5500, 5600, 5700)</t>
  </si>
  <si>
    <t>СВЕДЕНИЯ  О  ДЕЯТЕЛЬНОСТИ</t>
  </si>
  <si>
    <t>(тыс. сум.)</t>
  </si>
  <si>
    <t>Валютный счет №</t>
  </si>
  <si>
    <t>в</t>
  </si>
  <si>
    <t>код банка</t>
  </si>
  <si>
    <t>Виды деятельности</t>
  </si>
  <si>
    <t>Процент от реализации за отчетный период</t>
  </si>
  <si>
    <t>Номер и дата лицензии</t>
  </si>
  <si>
    <t>Кем выдана</t>
  </si>
  <si>
    <t xml:space="preserve">Количество  работающих на предприятии </t>
  </si>
  <si>
    <t xml:space="preserve">Чистая выручка от реализации продукции (работ, услуг) </t>
  </si>
  <si>
    <t xml:space="preserve">Затраты,  включаемые в производственную себестоимость </t>
  </si>
  <si>
    <t xml:space="preserve">Расходы   периода </t>
  </si>
  <si>
    <t xml:space="preserve">Налогооблагаемый  доход  (прибыль) </t>
  </si>
  <si>
    <t xml:space="preserve">Единый   налог  </t>
  </si>
  <si>
    <t xml:space="preserve">Единый  налоговый   платеж  </t>
  </si>
  <si>
    <t>Единый  земельный   налог</t>
  </si>
  <si>
    <t xml:space="preserve">Налог на доход (прибыль) </t>
  </si>
  <si>
    <t xml:space="preserve">Налог на валовой доход </t>
  </si>
  <si>
    <t>Налог на добавленную стоимость</t>
  </si>
  <si>
    <t xml:space="preserve">Налог на добавленную стоимость за импортируемые работы, услуги </t>
  </si>
  <si>
    <t xml:space="preserve">Налог  на  имущество </t>
  </si>
  <si>
    <t xml:space="preserve">Налог за  пользование недрами </t>
  </si>
  <si>
    <t>Налог за пользование водными  ресурсами</t>
  </si>
  <si>
    <t>Налог на благоустройство и развитие социальной инфраструктуры</t>
  </si>
  <si>
    <t>Фонд оплаты труда</t>
  </si>
  <si>
    <t xml:space="preserve">Всего </t>
  </si>
  <si>
    <t xml:space="preserve">Совместителей </t>
  </si>
  <si>
    <t xml:space="preserve">Подоходный налог с зарплаты </t>
  </si>
  <si>
    <t>продукции  (работ,  услуг)</t>
  </si>
  <si>
    <t>Отчисления   в  Республиканский дорожный  фонд:</t>
  </si>
  <si>
    <t xml:space="preserve">для  предприятий торговли  1,0% </t>
  </si>
  <si>
    <t xml:space="preserve">для   банков   1,5% </t>
  </si>
  <si>
    <t xml:space="preserve">Отчисления  на  развитие  школьного образования </t>
  </si>
  <si>
    <t>М.П.</t>
  </si>
  <si>
    <r>
      <t xml:space="preserve">Статус    </t>
    </r>
    <r>
      <rPr>
        <b/>
        <i/>
        <sz val="9"/>
        <color indexed="8"/>
        <rFont val="Arial"/>
        <family val="2"/>
      </rPr>
      <t xml:space="preserve"> акционерное общество</t>
    </r>
  </si>
  <si>
    <r>
      <t xml:space="preserve">Расчетный счет № </t>
    </r>
    <r>
      <rPr>
        <b/>
        <i/>
        <sz val="9"/>
        <color indexed="8"/>
        <rFont val="Arial"/>
        <family val="2"/>
      </rPr>
      <t>20210000800468183001</t>
    </r>
  </si>
  <si>
    <r>
      <t xml:space="preserve">в </t>
    </r>
    <r>
      <rPr>
        <b/>
        <i/>
        <sz val="10"/>
        <rFont val="Arial Cyr"/>
        <family val="0"/>
      </rPr>
      <t>АКИБ "Ипотека банк"</t>
    </r>
  </si>
  <si>
    <r>
      <t xml:space="preserve">код банка </t>
    </r>
    <r>
      <rPr>
        <b/>
        <i/>
        <sz val="10"/>
        <rFont val="Arial Cyr"/>
        <family val="0"/>
      </rPr>
      <t>00489</t>
    </r>
  </si>
  <si>
    <r>
      <t xml:space="preserve"> </t>
    </r>
    <r>
      <rPr>
        <sz val="9"/>
        <color indexed="8"/>
        <rFont val="Arial"/>
        <family val="2"/>
      </rPr>
      <t xml:space="preserve">Налог на дивиденды и проценты </t>
    </r>
  </si>
  <si>
    <r>
      <t xml:space="preserve"> </t>
    </r>
    <r>
      <rPr>
        <sz val="9"/>
        <color indexed="8"/>
        <rFont val="Arial"/>
        <family val="2"/>
      </rPr>
      <t>Земельный   налог</t>
    </r>
  </si>
  <si>
    <r>
      <t xml:space="preserve"> </t>
    </r>
    <r>
      <rPr>
        <sz val="9"/>
        <color indexed="8"/>
        <rFont val="Arial"/>
        <family val="2"/>
      </rPr>
      <t xml:space="preserve">Акцизный   налог </t>
    </r>
  </si>
  <si>
    <t xml:space="preserve">Юридик шахслардан олинадиган мулк солиги
Налог на имущество юридических лиц </t>
  </si>
  <si>
    <t xml:space="preserve"> </t>
  </si>
  <si>
    <t xml:space="preserve">Единый  социальный  платеж 25% </t>
  </si>
  <si>
    <t>Хакикатда туланган
Фактически внесено</t>
  </si>
  <si>
    <t>для  предприятий производственных и сферы услуг  1,4%</t>
  </si>
  <si>
    <t>Отчисления во внебюджетный Пенсионный фонд 1,6 % от фактического объема реализованной</t>
  </si>
  <si>
    <t>Суғурталар буйича карз (6510) 
Задолженность по страхованию (6510)</t>
  </si>
  <si>
    <t xml:space="preserve">шахсий жамгариб бориладиган пенсия хисобваракларига ажратмалар
отчисления на индивидуальные накопительные пенсионные счета граждан                                                          </t>
  </si>
  <si>
    <r>
      <t>Махсулот (товар, иш ва хизмат)ларни сотишнинг ялпи фойдаси (зарари)</t>
    </r>
    <r>
      <rPr>
        <sz val="9"/>
        <color indexed="8"/>
        <rFont val="Times New Roman"/>
        <family val="1"/>
      </rPr>
      <t xml:space="preserve"> (сатр. 010 - 020) 
</t>
    </r>
    <r>
      <rPr>
        <b/>
        <sz val="9"/>
        <color indexed="8"/>
        <rFont val="Times New Roman"/>
        <family val="1"/>
      </rPr>
      <t>Валовая прибыль (убыток) от реализации продукции (товаров, работ и услуг)</t>
    </r>
    <r>
      <rPr>
        <sz val="9"/>
        <color indexed="8"/>
        <rFont val="Times New Roman"/>
        <family val="1"/>
      </rPr>
      <t xml:space="preserve"> (стр. 010 - 020)</t>
    </r>
  </si>
  <si>
    <t>П А С С И В</t>
  </si>
  <si>
    <t>А К Т И В</t>
  </si>
  <si>
    <t>Кушилган капитал (8400)
Добавленный капитал (8400)</t>
  </si>
  <si>
    <t>Бошка жорий активлар (5900)
Прочие текущие активы (5900)</t>
  </si>
  <si>
    <t>Ўрнатиладиган асбоб-ускуналар (0700)
Оборудование к установке (0700)</t>
  </si>
  <si>
    <t>Узоқ муддатли карзлар (7820, 7830, 7840)
Долгосрочные займы (7820, 7830,7840)</t>
  </si>
  <si>
    <t>Бошка узоқ муддатли кредиторлик карзлари (7900)
Прочие долгосрочные кредиторские задолженности (7900)</t>
  </si>
  <si>
    <t>Мол етказиб берувчилар ва пудратчиларга узок, муддатли карз (7000)
Долгосрочная задолженость поставщикам и подрядчикам (7000)</t>
  </si>
  <si>
    <t>Келгуси давр харажатлари ва туловлари учун захиралар (8900)
Резервы предстоящих расходов и платежей (8900)</t>
  </si>
  <si>
    <t>Приложение № 6 к приказу Министра финансов Республики Узбекистан от 27 декабря 2002 г. 
№ 140, зарегистрированному МЮ РУз 
24 января 2003 г. № 1209.</t>
  </si>
  <si>
    <t xml:space="preserve">Узбекистан Республикаси Молия ваэирининг 
2002 й. 27 декабрдаги 140-сонли буйругига
 1-сонли илова, УзР АВ томонидан 2003 й. 
24 январда руйхатга олинган 1209-сон. </t>
  </si>
  <si>
    <t>Капитал қуйилмалар (0800) 
Капитальные вложения (0800)</t>
  </si>
  <si>
    <t>Узок муддатли дебиторлик карзлари (0910, 0920, 0930, 0940) 
Долгосрочная дебиторская задолженность (0910, 0920, 0930, 0940)</t>
  </si>
  <si>
    <t>Узок муддатли кечиктирилган харажатлар (0950, 0960, 0990)
Долгосрочные отсроченные расходы (0950, 0960, 0990)</t>
  </si>
  <si>
    <t>Ажратилган булинмаларнинг қарзи (4110) 
Задолженность обособленных подразделений (4110)</t>
  </si>
  <si>
    <t>Ходимларга берилган бунаклар (4200) 
Авансы, выданные персоналу (4200)</t>
  </si>
  <si>
    <t>Мол етказиб берувчилар ва пудратчиларга берилган бунаклар (4300) 
Авансы, выданные поставщикам и подрядчикам (4300)</t>
  </si>
  <si>
    <t>Таъсисчиларнинг устав капиталига улушлар буйича карзи (4600) 
Задолженность учредителей по вкладам в уставный капитал (4600)</t>
  </si>
  <si>
    <t>шундан: муддати утган 
из нее: просроченная</t>
  </si>
  <si>
    <t>Бошка дебиторлик қарзлари (4800) 
Прочие дебиторские задолженности (4800)</t>
  </si>
  <si>
    <t>Кассадаги пул маблаглари (5000) 
Денежные средства в кассе (5000)</t>
  </si>
  <si>
    <t>Хисоблашиш счётидаги пул маблаглари (5100) 
Денежные средства на расчетном счете (5100)</t>
  </si>
  <si>
    <t>Чет эл валютасидаги пул маблаглари (5200) 
Денежные средства в иностранной валюте (5200)</t>
  </si>
  <si>
    <t>Киска муддатли инвестициялар (5800) 
Краткосрочные инвестиции (5800)</t>
  </si>
  <si>
    <t>Бюджетга туловларнинг кечиктирилганлиги учун молиявий жазолар
Финансовые санкции за просроченные платежи в бюджет</t>
  </si>
  <si>
    <t>Узоқ муддатли ижара (лизинг)дан даромадлар
Доходы от долгосрочной аренды (лизинг)</t>
  </si>
  <si>
    <t>Фойдадан бошка соликлар ва йигимлар
Прочие налоги и сборы от прибыли</t>
  </si>
  <si>
    <t xml:space="preserve">Корхона, ташкилот </t>
  </si>
  <si>
    <t>Мулкчилик шакли</t>
  </si>
  <si>
    <t>Вазирлик, идора ва бошқалар</t>
  </si>
  <si>
    <t>Манзил</t>
  </si>
  <si>
    <t>Единица измерения, тыс. сум</t>
  </si>
  <si>
    <t>ХХТУТ бўйича</t>
  </si>
  <si>
    <t>(наименование   предприятия,   организации)</t>
  </si>
  <si>
    <t>Баланс активи буйича жами (сатр. 130+390) 
Всего по активу баланса (стр. 130+390)</t>
  </si>
  <si>
    <t>Устав капитали (8300) 
Уставный капитал (8300):</t>
  </si>
  <si>
    <t>Резерв капитали (8500) 
Резервный капитал (8500)</t>
  </si>
  <si>
    <t>Сотиб олинган хусусий акциялар (8600) 
Выкупленные собственные акции (8600)</t>
  </si>
  <si>
    <t>Максадли тушумлар (8800) 
Целевые поступления (8800)</t>
  </si>
  <si>
    <t>II. Мажбуриятлар 
II. Обязательства</t>
  </si>
  <si>
    <t>шу жумладан: жорий кредиторлик карзлари 
(сатр. 610+630+650+670+680+690+700+710+720+760) 
в том числе текущая кредиторская задолженность 
(стр. 610+630+650+670+680+690+700+710+720+760)</t>
  </si>
  <si>
    <t>Мол етказиб берувчилар ва пудратчиларга карз (6000) 
Задолженность поставщикам и подрядчикам и (6000)</t>
  </si>
  <si>
    <t xml:space="preserve"> -1- </t>
  </si>
  <si>
    <t xml:space="preserve"> -2- </t>
  </si>
  <si>
    <t xml:space="preserve"> -3- </t>
  </si>
  <si>
    <t xml:space="preserve"> -4- </t>
  </si>
  <si>
    <t>Кўрсаткичлар номи
 Наименование показателя</t>
  </si>
  <si>
    <t>Олинган мажбур ва туловларнинг таъминоти (008) 
Обеспечение обязательств и платежей — полученные (008)</t>
  </si>
  <si>
    <t>Берилган мажбурият ва туловларнинг таъминоти (009) 
Обеспечение обязательств и платежей — выданные (009)</t>
  </si>
  <si>
    <t>Вактинчалик солиқ имтиёзлари (турлари буйича) (013) 
Временные налоговые льготы (по видам) (013)</t>
  </si>
  <si>
    <t>Фойдаланишдаги инвентар ва хужалик жиҳозлари (014) 
Инвентарь и хозяйственные принадлежности в эксплуатации (014)</t>
  </si>
  <si>
    <t xml:space="preserve"> -5- </t>
  </si>
  <si>
    <t xml:space="preserve"> -6- </t>
  </si>
  <si>
    <t>А.С. Нурутдинов</t>
  </si>
  <si>
    <t>Т.Р.Бабаназаров</t>
  </si>
  <si>
    <r>
      <t>Умумхужалик фаолиятининг фойдаси (зарари)</t>
    </r>
    <r>
      <rPr>
        <sz val="9"/>
        <color indexed="8"/>
        <rFont val="Times New Roman"/>
        <family val="1"/>
      </rPr>
      <t xml:space="preserve"> 
(сатр. 100 + 110 - 170)
</t>
    </r>
    <r>
      <rPr>
        <b/>
        <sz val="9"/>
        <color indexed="8"/>
        <rFont val="Times New Roman"/>
        <family val="1"/>
      </rPr>
      <t xml:space="preserve"> Прибыль (убыток) от общехозяйственной деятельности</t>
    </r>
    <r>
      <rPr>
        <sz val="9"/>
        <color indexed="8"/>
        <rFont val="Times New Roman"/>
        <family val="1"/>
      </rPr>
      <t xml:space="preserve"> 
(стр. 100 + 110 - 170)</t>
    </r>
  </si>
  <si>
    <r>
      <t xml:space="preserve">Даромад (фойда) солигини тулагунга кадар фойда (зарар) 
</t>
    </r>
    <r>
      <rPr>
        <sz val="9"/>
        <color indexed="8"/>
        <rFont val="Times New Roman"/>
        <family val="1"/>
      </rPr>
      <t xml:space="preserve">(сатр.220 +/- 230)
</t>
    </r>
    <r>
      <rPr>
        <b/>
        <sz val="9"/>
        <color indexed="8"/>
        <rFont val="Times New Roman"/>
        <family val="1"/>
      </rPr>
      <t>Прибыль (убыток)\до уплаты налога на доходы (прибыл</t>
    </r>
    <r>
      <rPr>
        <sz val="9"/>
        <color indexed="8"/>
        <rFont val="Times New Roman"/>
        <family val="1"/>
      </rPr>
      <t>ь) 
(стр. 220 +/- 230)</t>
    </r>
  </si>
  <si>
    <r>
      <t>Хисобот даврининг соф фойдаси (зарари)</t>
    </r>
    <r>
      <rPr>
        <sz val="9"/>
        <color indexed="8"/>
        <rFont val="Times New Roman"/>
        <family val="1"/>
      </rPr>
      <t xml:space="preserve"> 
(сатр. 240 - 250 - 260) 
</t>
    </r>
    <r>
      <rPr>
        <b/>
        <sz val="9"/>
        <color indexed="8"/>
        <rFont val="Times New Roman"/>
        <family val="1"/>
      </rPr>
      <t>Чистая прибыль (убыток) отчетного периода</t>
    </r>
    <r>
      <rPr>
        <sz val="9"/>
        <color indexed="8"/>
        <rFont val="Times New Roman"/>
        <family val="1"/>
      </rPr>
      <t xml:space="preserve"> 
(стр. 240 - 250 - 260)</t>
    </r>
  </si>
  <si>
    <t>Даромад (фойда) солиги 
Налог на доходы (прибыль) / по локализуемым видам продукции</t>
  </si>
  <si>
    <r>
      <t>Асосий фаолиятнинг фойдаси (зарари)</t>
    </r>
    <r>
      <rPr>
        <sz val="9"/>
        <color indexed="8"/>
        <rFont val="Times New Roman"/>
        <family val="1"/>
      </rPr>
      <t xml:space="preserve"> (сатр. 030-040+090)
</t>
    </r>
    <r>
      <rPr>
        <b/>
        <sz val="9"/>
        <color indexed="8"/>
        <rFont val="Times New Roman"/>
        <family val="1"/>
      </rPr>
      <t>Прибыль (убыток) от основной деятельности</t>
    </r>
    <r>
      <rPr>
        <sz val="9"/>
        <color indexed="8"/>
        <rFont val="Times New Roman"/>
        <family val="1"/>
      </rPr>
      <t xml:space="preserve"> (стр. 030-040+090)</t>
    </r>
  </si>
  <si>
    <t>Бюджетга солик, ва иигимлар буйича бунак туловлари (4400) Авансовые платежи по налогам и сборам в бюджет (4400)</t>
  </si>
  <si>
    <t>Киска муддатли карзлар (6820, 6830, 6840) 
Краткосрочные займы (6820, 6830, 6840)</t>
  </si>
  <si>
    <t xml:space="preserve">Узбекистан Республикаси Молия вазирининг 
2002 й. 27 декабрдаги 140-сонли буйругига
 6-сонли илова, УзР АВ томонидан 2003 й. 
24 январда руйхатга олинган 1209-сон. </t>
  </si>
  <si>
    <t>Руководитель</t>
  </si>
  <si>
    <t>Главный  бухгалтер</t>
  </si>
  <si>
    <t xml:space="preserve">БХУТ бўйича 1 -шакл </t>
  </si>
  <si>
    <t>Солиқ ва мажбурий туловлар буйича кечиктирилган мажбуриятлар (6240) 
Отсроченные обязательства по налогам и обязательным платежам (6240)</t>
  </si>
  <si>
    <t>Бошка кечиктирилган мажбуриятлар (6250, 6290) 
Прочие отсроченные обязательства (6250, 6290)</t>
  </si>
  <si>
    <t>Масъул саклашга кабул қилинган товар-моддий қимматликлар (002) 
Товарно-материальные ценности, принятые на ответственное хранение (002)</t>
  </si>
  <si>
    <t>Давр харажатлари, жами (сатр. 050+060+070+080), шу жумладан: 
Расходы периода, всего (стр.050+060+070+080), в том числе:</t>
  </si>
  <si>
    <t>Согласовано
с Государственным налоговым 
комитетом Республики Узбекистан</t>
  </si>
  <si>
    <t>о деятельности</t>
  </si>
  <si>
    <t xml:space="preserve">Қимматли қогозлар (0610) 
Ценные бумаги (0610)   </t>
  </si>
  <si>
    <t>Сатр коди
 Код стр.</t>
  </si>
  <si>
    <t>БЮДЖЕТГА ТУЛОВЛАР ТУҒРИСИДА МАЪЛУМОТ 
СПРАВКА О  ПЛАТЕЖАХ  В  БЮДЖЕТ</t>
  </si>
  <si>
    <t>Кушилган киймат солиги 
Налог на добавленную стоимость</t>
  </si>
  <si>
    <t>Ер солиги 
Земельный налог</t>
  </si>
  <si>
    <t>Асосий фаолиятнинг бошқа даромадлари 
Прочие доходы от основной деятельности</t>
  </si>
  <si>
    <t>Дивидендлар шаклидаги даромадлар 
Доходы в виде дивидендов</t>
  </si>
  <si>
    <t>Фоизлар - шаклидаги даромадлар
Доходы в виде процентов</t>
  </si>
  <si>
    <t>Валюта курси фаркидан даромадлар 
Доходы от валютных курсовых разниц</t>
  </si>
  <si>
    <t>Молиявий фаолиятнинг бошка даромадлари 
Прочие доходы от финансовой деятельности</t>
  </si>
  <si>
    <t>Фавкулоддаги фойда ва зарарлар 
Чрезвычайные прибыли и убытки</t>
  </si>
  <si>
    <t>Олинган бунаклар (6300)
Полученные авансы (6300)</t>
  </si>
  <si>
    <t>Шуъба ва карам хужалик жамиятларига карз (6120) 
Задолженность дочерним и зависимым хозяйственным обществам (6120)</t>
  </si>
  <si>
    <t>Шуъба ва карам хужалик жамиятларига узбк, муддатли карз (7120)
Долгосрочная задолженность дочерним и зависимым хозяйственным обществам (7120)</t>
  </si>
  <si>
    <t>Ажратилган булинмаларга узок, муддатли карз (7110) 
Долгосрочная задолженность обособленным подразделениям (7110)</t>
  </si>
  <si>
    <t>I булим буйича жами (стр.410+420-430-440+450+460+470) 
Итого по разделу I (стр.410+420+430-440+450+460+470)</t>
  </si>
  <si>
    <t>Шуъба хўжалик жамиятларига инвестициялар (0620)
Инвестиции в дочерние хозяйственные общества (0620)</t>
  </si>
  <si>
    <t>Бошланғич қиймати (0400)
Первоначальная стоимость (0400)</t>
  </si>
  <si>
    <t>Узок, муддатли кечиктирилган даромадлар (7210, 7220, 7230)
Долгосрочные отсроченные доходы (7210, 7220, 7230)</t>
  </si>
  <si>
    <t>Таксимланмаган фойда (копланмаган зарар) (8700) 
Нераспределенная прибыль (непокрытый убыток) (8700)</t>
  </si>
  <si>
    <t>Бюджетга туловлар буйича карз (6400) 
Задолженность по платежам в бюджет (6400)</t>
  </si>
  <si>
    <t>БАЛАНСДАН ТАШКАРИ  СЧЁТЛАРДА ҲИСОБГА ОЛИНАДИГАН КИММАТЛИКЛАРНИНГ  МАВЖУДЛИГИ  ТЎҒРИСИДА  МАЪЛУМОТ</t>
  </si>
  <si>
    <t>СПРАВКА О НАЛИЧИИ  ЦЕННОСТЕЙ,  УЧИТЫВАЕМЫХ 
НА ЗАБАЛАНСОВЫХ СЧЕТАХ</t>
  </si>
  <si>
    <t>Туловга кобилиятсиз дебиторларнинг зарарга хисобдан чикарилган қарзи (007) 
Списанная в убыток задолженность неплатежеспособных дебиторов (007)</t>
  </si>
  <si>
    <t>Акционерное общество "Узметкомбинат"</t>
  </si>
  <si>
    <r>
      <t xml:space="preserve">Наименование   организации      </t>
    </r>
    <r>
      <rPr>
        <b/>
        <i/>
        <sz val="9"/>
        <color indexed="8"/>
        <rFont val="Arial"/>
        <family val="2"/>
      </rPr>
      <t>АО "Узметкомбинат"</t>
    </r>
  </si>
  <si>
    <t>АО "Узметкомбинат"</t>
  </si>
  <si>
    <t>Ссуда шартномаси буйича олинган мулк (011)
Имущество, полученное по договору ссуды (011)</t>
  </si>
  <si>
    <t>Приложение № 6 к приказу Министра финансов 
Республики Узбекистан от 27 декабря 2002 г. 
№ 140, зарегистрированному МЮ РУз 
24 января 2003 г. № 1209.</t>
  </si>
  <si>
    <t>Утган йилнинг шу даврида  
За соответствующий период прошлого года</t>
  </si>
  <si>
    <t>Курсаткичлар номи
 Наименование показателя</t>
  </si>
  <si>
    <t>Форма № 1 по ОКУД</t>
  </si>
  <si>
    <t>кодлар
коды</t>
  </si>
  <si>
    <t>Товарлар (2900 дан 2980 нинг айирмаси) 
Товары (2900 за минусом 2980)</t>
  </si>
  <si>
    <t>Номоддий активлар: 
Нематериальные активы:</t>
  </si>
  <si>
    <t>Максадли давлат жамгармаларига туловлар буйича карэ (6520)
Задолженность по платежам в государственные целевые фонды (6520)</t>
  </si>
  <si>
    <t>Бошка кредиторлик карзлар (6950 дан ташқари 6900)
Прочие кредиторские задолженности (6900 кроме 6950)</t>
  </si>
  <si>
    <t>Уэок муддатли мажбуриятларнинг жорий кисми (6950) 
Текущая часть долгосрочных обязательств (6950)</t>
  </si>
  <si>
    <t>Киска муддатли банк кредитлари (6810)
Краткосрочные банковские кредиты (6810)</t>
  </si>
  <si>
    <t>Мехнатга ҳақ тулаш буйича карз (6700)
Задолженность по оплате труда (6700)</t>
  </si>
  <si>
    <t>Таъсисчиларга булган карзлар (6600)
Задолженность учредителям (6600)</t>
  </si>
  <si>
    <t>Эскириш суммаси (0200) 
Сумма износа (0200)</t>
  </si>
  <si>
    <t>II. Жорий активлар
 II. Текущие активы</t>
  </si>
  <si>
    <t>Келгуси давр харажатлари (3100) 
Расходы будущих периодов (3100)</t>
  </si>
  <si>
    <t>Кечиктирилган харажатлар (3200)  
Отсроченные расходы (3200)</t>
  </si>
  <si>
    <t>КТУТ бўйича</t>
  </si>
  <si>
    <t>Тармоқ</t>
  </si>
  <si>
    <t>МШТ бўйича</t>
  </si>
  <si>
    <t>Солик, туловчининг идентификацион рақами</t>
  </si>
  <si>
    <t>Идентификационный номер налогоплательщика</t>
  </si>
  <si>
    <t>ИНН</t>
  </si>
  <si>
    <t xml:space="preserve">Худуд </t>
  </si>
  <si>
    <t>Территория</t>
  </si>
  <si>
    <t>Адрес</t>
  </si>
  <si>
    <t>по ОКПО</t>
  </si>
  <si>
    <t>по ОКОНХ</t>
  </si>
  <si>
    <t xml:space="preserve">Ташкилий-хукукий шакли </t>
  </si>
  <si>
    <t>ТҲШТ  бўйича</t>
  </si>
  <si>
    <t>по КОПФ</t>
  </si>
  <si>
    <t>по КФС</t>
  </si>
  <si>
    <t>ДБИБТ бўйича</t>
  </si>
  <si>
    <t>по СООГУ</t>
  </si>
  <si>
    <t xml:space="preserve"> МҲОБТ</t>
  </si>
  <si>
    <t>СОАТО</t>
  </si>
  <si>
    <t xml:space="preserve"> Жўнатилган сана</t>
  </si>
  <si>
    <t>Дата высылки</t>
  </si>
  <si>
    <t>Улчов бирлиги, минг сўм</t>
  </si>
  <si>
    <t>Тақдим қилиш муддати</t>
  </si>
  <si>
    <t>Срок представления</t>
  </si>
  <si>
    <t>Махсулот (товар, иш ва хизмат)ларни сотишдан соф тушум 
Чистая выручка от реализации продукции (товаров, работ и услуг)</t>
  </si>
  <si>
    <t>Узоқ муддатли ижара (лизинг) буйича фоизлар шаклидаги харажатлар 
Расходы в виде процентов по долгосрочной аренде (лизингу)</t>
  </si>
  <si>
    <t>Валюта курси фарқидан зарарлар 
Убытки от валютных курсовых разниц</t>
  </si>
  <si>
    <t>Молиявий фаолият буйича бошқа харажатлар 
Прочие расходы по финансовой деятельности</t>
  </si>
  <si>
    <t>Қарам хўжалик жамиятларига инвестициялар (0630) 
Инвестиции в зависимые хозяйственные общества (0630)</t>
  </si>
  <si>
    <t>Бошка узок муддатли кечиктирилган мажбуриятлар (7250, 7290) 
Прочие долгосрочные отсроченные обязательства (7250, 7290)</t>
  </si>
  <si>
    <r>
      <t xml:space="preserve">Жами бюджетга туловлар суммаси </t>
    </r>
    <r>
      <rPr>
        <sz val="9"/>
        <color indexed="8"/>
        <rFont val="Times New Roman"/>
        <family val="1"/>
      </rPr>
      <t xml:space="preserve">
(280 дан 470 сатргача, 291 -сатрлардан.ташкари) 
</t>
    </r>
    <r>
      <rPr>
        <b/>
        <sz val="9"/>
        <color indexed="8"/>
        <rFont val="Times New Roman"/>
        <family val="1"/>
      </rPr>
      <t xml:space="preserve">Всего сумма платежей в бюджет </t>
    </r>
    <r>
      <rPr>
        <sz val="9"/>
        <color indexed="8"/>
        <rFont val="Times New Roman"/>
        <family val="1"/>
      </rPr>
      <t xml:space="preserve">
(стр. с 280 до 470 кроме стр.291)</t>
    </r>
  </si>
  <si>
    <t>Бюджетдан ташкари Пенсия жамгармасига мажбурий туловлар
Обязательные отчисления во внебюджетный Пенсионный фонд</t>
  </si>
  <si>
    <r>
      <t xml:space="preserve">Молиявий фаолият буйича харажатлар </t>
    </r>
    <r>
      <rPr>
        <sz val="9"/>
        <color indexed="8"/>
        <rFont val="Times New Roman"/>
        <family val="1"/>
      </rPr>
      <t xml:space="preserve">
(сатр. 180+190+200+210), шу жумладан: 
</t>
    </r>
    <r>
      <rPr>
        <b/>
        <sz val="9"/>
        <color indexed="8"/>
        <rFont val="Times New Roman"/>
        <family val="1"/>
      </rPr>
      <t xml:space="preserve">Расходы по финансовой деятельности </t>
    </r>
    <r>
      <rPr>
        <sz val="9"/>
        <color indexed="8"/>
        <rFont val="Times New Roman"/>
        <family val="1"/>
      </rPr>
      <t xml:space="preserve">
(стр. 180+190+200+210), в том числе:</t>
    </r>
  </si>
  <si>
    <r>
      <t xml:space="preserve">Молиявий фаолиятнинг даромадлари, жами </t>
    </r>
    <r>
      <rPr>
        <sz val="9"/>
        <color indexed="8"/>
        <rFont val="Times New Roman"/>
        <family val="1"/>
      </rPr>
      <t xml:space="preserve">
(сатр. 120+130+140+150+160), шу жумладан: 
</t>
    </r>
    <r>
      <rPr>
        <b/>
        <sz val="9"/>
        <color indexed="8"/>
        <rFont val="Times New Roman"/>
        <family val="1"/>
      </rPr>
      <t xml:space="preserve">Доходы от финансовой деятельности, всего </t>
    </r>
    <r>
      <rPr>
        <sz val="9"/>
        <color indexed="8"/>
        <rFont val="Times New Roman"/>
        <family val="1"/>
      </rPr>
      <t xml:space="preserve">
(стр. 120+130+140+150+160), в том числе:</t>
    </r>
  </si>
  <si>
    <t xml:space="preserve">Ободонлаштириш ва ижтимой  инфратузилмани ривожлантириш солиги
Налог на благоустройство и развитие инфраструктуры        </t>
  </si>
  <si>
    <t>Жисмоний шахслардан олинадиган даромад солиги
Налог на доходы физических лиц, в том числе:</t>
  </si>
  <si>
    <t>Ишлаб чикариш захиралари (1000, 1100, 1500, 1600) 
Производственные запасы (1000, 1100, 1500, 1600)</t>
  </si>
  <si>
    <t>Тугалланмаган ишлаб чикариш (2000, 2100, 2300, 2700) 
Незавершенное производство (2000, 2100, 2300, 2700)</t>
  </si>
  <si>
    <t>Шуъба ва қарам хужалик жамиятларининг қарзи (4120) 
Задолженность дочерних и зависимых хозяйственных обществ (4120)</t>
  </si>
  <si>
    <t>Ходимларнинг бошка операциялар буйича карзи (4700) 
Задолженность персонала по прочим операциям (4700)</t>
  </si>
  <si>
    <t>шундан: муддати утган жорий кредиторлик карзлари,
из нее: просроченная текущая кредиторская задолженность</t>
  </si>
  <si>
    <t>540</t>
  </si>
  <si>
    <t>Харидорлар ва буюртмачилардан олинган бунаклар (7300) 
Авансы, полученные от покупателей и заказчиков (7300)</t>
  </si>
  <si>
    <t>I. Уз маблаглари манбалари
 I. Источники собственных средств</t>
  </si>
  <si>
    <t>Баланс пассиви буйича жами (стр.480+770)
Всего по пассиву баланса (стр.480+770)</t>
  </si>
  <si>
    <t>Асосий воситалар:
Основные средства:</t>
  </si>
  <si>
    <t>I. Узоқ муддатли активлар 
I. Долгосрочные активы</t>
  </si>
  <si>
    <t>Кайта ишлашга кабул қилинган материаллар (003)
Материалы, принятые в переработку (003)</t>
  </si>
  <si>
    <t>Комиссияга кабул килинган товарлар (004)
Товары, принятые на комиссию (004)</t>
  </si>
  <si>
    <t>Урнатиш учун қабул килинган ускуналар (005)
Оборудование, принятое для монтажа (005)</t>
  </si>
  <si>
    <t>Келгуси даврларда солиқ солинадиган базадан чикариладиган харажатлар (012)
Расходы, исключаемые из налогооблагаемой базы следующих периодов (012)</t>
  </si>
  <si>
    <t>×</t>
  </si>
  <si>
    <t>Сатр коди
Код стр.</t>
  </si>
  <si>
    <t>даромадлар (фойда)
доходы (прибыль)</t>
  </si>
  <si>
    <t>харажатлар (зарарлар)
расходы 
(убытки)</t>
  </si>
  <si>
    <t>Курсаткичлар номи
Наименование показателя</t>
  </si>
  <si>
    <t>Хисобот даврида 
За отчетный период</t>
  </si>
  <si>
    <t>Мактаб таълими жамгармасига мажбурий туловлар
Обязательные отчисления в Фонд школьного образования</t>
  </si>
  <si>
    <t>Импорт буйча божхона божи
Импортные таможенные пошлины</t>
  </si>
  <si>
    <t>Бошка соликлар
Прочие налоги на дивиденды</t>
  </si>
  <si>
    <t>Катъий белгиланган солик
Фиксированный налог</t>
  </si>
  <si>
    <t>Ягона ер солиги
Единый земельный налог</t>
  </si>
  <si>
    <t>Ягона солик тулови
Единый налоговый платеж</t>
  </si>
  <si>
    <t>Ер ости бойликларидан фойдаланганлик учун солик
Налог за пользование недрами</t>
  </si>
  <si>
    <t>Сув ресурсларидан фойдаланганлик учун солиқ
Налог за пользование водными ресурсами</t>
  </si>
  <si>
    <t>Юридик шахслардан олинадиган даромад (фойда) солиги
Налог на доходы (прибыль) юридических лиц</t>
  </si>
  <si>
    <t>Махаллий бюджетга йигимлар
Сборы в местный бюджет</t>
  </si>
  <si>
    <t>Солиқ тўловчининг идентификацион рақами</t>
  </si>
  <si>
    <t xml:space="preserve">Ташкилий-ҳуқуқий шакли </t>
  </si>
  <si>
    <t>Вазирлиқ идора ва бошқалар</t>
  </si>
  <si>
    <t>II булим буйича жами (стр.490+600) 
Итого по разделу II (стр.490+600)</t>
  </si>
  <si>
    <t>Чет эл капитали мавжуд бўлган корхоналарга инвестициялар (0640) 
Инвестиции в предприятие с иностранным капиталом (0640)</t>
  </si>
  <si>
    <t>Бошқа узоқ муддатли инвестициялар (0690) 
Прочие долгосрочные инвестиции (0690)</t>
  </si>
  <si>
    <t>Тайёр маҳсулот (2800) 
Готовая продукция (2800)</t>
  </si>
  <si>
    <t>Солиқ ва мажбурий тулрвлар буйича узоқ иуддатли кечиктирилган мажбуриятлар (7240) 
Долгосрочные отсроченные обязательства по налогам и обязательным платежам (7240)</t>
  </si>
  <si>
    <t>Узоқ муддатли банк кредитлари (7810) 
Долгосрочные банковские кредиты (7810)</t>
  </si>
  <si>
    <t>шу жумладан: узок муддатли кредиторлик карзлари (сатр.500+520+540+560+590) 
в том числе: долгосрочная кредиторская задолженность (стр.500+520+540+560+590)</t>
  </si>
  <si>
    <t>010</t>
  </si>
  <si>
    <t>011</t>
  </si>
  <si>
    <t>012</t>
  </si>
  <si>
    <t>020</t>
  </si>
  <si>
    <t>021</t>
  </si>
  <si>
    <t>022</t>
  </si>
  <si>
    <t>030</t>
  </si>
  <si>
    <t>040</t>
  </si>
  <si>
    <t>050</t>
  </si>
  <si>
    <t>060</t>
  </si>
  <si>
    <t>070</t>
  </si>
  <si>
    <t>080</t>
  </si>
  <si>
    <t>090</t>
  </si>
  <si>
    <t>Ажратилган булинмаларга карэ (6110) 
Задолженность обособленным подразделениям (6110)</t>
  </si>
  <si>
    <t>Кечиктирилган даромадлар (6210, 6220, 6230) 
Отсроченные доходы (6210, 6220, 6230)</t>
  </si>
  <si>
    <t>I булим буйича жами (сатр. 012+022+030+090+100+110+120) 
Итого по разделу I (стр. 012+022+030+090+100+110+120)</t>
  </si>
  <si>
    <t>Максадли давлат жамгармалари ва сугурталар буйича бунак туловлари (4500) 
Авансовые платежи в государственные целевые фонды и по страхованию (4500)</t>
  </si>
  <si>
    <t>II булим буйича жами (сатр. 140+190+200+210+230+320+370+380) 
Итого по разделу II (стр. 140+190+200+210+230+320+370+380)</t>
  </si>
  <si>
    <t>Бошланғич (кайта тиклаш) қиймати (0100, 0300) 
Первоначальная (восстановительная) стоимость (0100, 0300)</t>
  </si>
  <si>
    <t>Қолдиқ (баланс) қиймати (сатр. 010 - 011) 
Остаточная (балансовая) стоимость (стр. 010 - 011)</t>
  </si>
  <si>
    <t>Қолдиқ (баланс) қиймати (сатр. 020 - 021)
Остаточная (балансовая) стоимость (стр. 020 - 021)</t>
  </si>
  <si>
    <t>Ҳисобот даври бошига
На начало отчетного периода</t>
  </si>
  <si>
    <t xml:space="preserve">Ҳисобот даври охирига
На конец отчетного периода  </t>
  </si>
  <si>
    <t>Сатр коди
 Код строки</t>
  </si>
  <si>
    <t>Киска муддатли ижарага олинган асосий воситалар (001) 
Основные средства, полученные по краткосрочной аренде (001)</t>
  </si>
  <si>
    <t>Сотилган махсулот (товар, иш ва хизмат)ларнинг таннархи 
Себестоимость реализованной продукции (товаров, работ и услуг)</t>
  </si>
  <si>
    <t>БУХГАЛТЕРИЯ БАЛАНСИ - 1-сонли шакл</t>
  </si>
  <si>
    <t>БУХГАЛТЕРСКИЙ БАЛАНС - форма № 1</t>
  </si>
  <si>
    <t xml:space="preserve">Предприятие, организация </t>
  </si>
  <si>
    <t>Отрасль</t>
  </si>
  <si>
    <t>Организационно-правовая форма</t>
  </si>
  <si>
    <t>Форма собственности</t>
  </si>
  <si>
    <t>Министерства, ведомства и другие</t>
  </si>
  <si>
    <t xml:space="preserve">Бош   бухгалтер </t>
  </si>
  <si>
    <t xml:space="preserve">Раҳбар </t>
  </si>
  <si>
    <t>Предприятие, организация</t>
  </si>
  <si>
    <t xml:space="preserve">Форма собственности </t>
  </si>
  <si>
    <t>Сотиш харажатлари
Расходы по реализации</t>
  </si>
  <si>
    <r>
      <t>Узоқ муддатли инвестициялар, жами</t>
    </r>
    <r>
      <rPr>
        <sz val="10"/>
        <color indexed="8"/>
        <rFont val="Times New Roman"/>
        <family val="1"/>
      </rPr>
      <t xml:space="preserve"> 
(сатр. 040+050+060+070+080), шу жумладан: 
</t>
    </r>
    <r>
      <rPr>
        <b/>
        <sz val="10"/>
        <color indexed="8"/>
        <rFont val="Times New Roman"/>
        <family val="1"/>
      </rPr>
      <t>Долгосрочные инвестиции, всего</t>
    </r>
    <r>
      <rPr>
        <sz val="10"/>
        <color indexed="8"/>
        <rFont val="Times New Roman"/>
        <family val="1"/>
      </rPr>
      <t xml:space="preserve"> 
(стр. 040+050+060+070+080), в том числе:</t>
    </r>
  </si>
  <si>
    <r>
      <t>Товар-моддий захиралар, жами</t>
    </r>
    <r>
      <rPr>
        <sz val="10"/>
        <color indexed="8"/>
        <rFont val="Times New Roman"/>
        <family val="1"/>
      </rPr>
      <t xml:space="preserve"> 
(сатр. 150+160+170+180), шу жумлади: 
</t>
    </r>
    <r>
      <rPr>
        <b/>
        <sz val="10"/>
        <color indexed="8"/>
        <rFont val="Times New Roman"/>
        <family val="1"/>
      </rPr>
      <t>Товарно-материальные запасы, всего</t>
    </r>
    <r>
      <rPr>
        <sz val="10"/>
        <color indexed="8"/>
        <rFont val="Times New Roman"/>
        <family val="1"/>
      </rPr>
      <t xml:space="preserve"> 
(стр. 150+160+170+180), в том числе:</t>
    </r>
  </si>
  <si>
    <r>
      <t xml:space="preserve">Дебиторлик карзлари, жами </t>
    </r>
    <r>
      <rPr>
        <sz val="10"/>
        <color indexed="8"/>
        <rFont val="Times New Roman"/>
        <family val="1"/>
      </rPr>
      <t xml:space="preserve">
(сатр. 220+240+250+260+270+280+290+300+310)
</t>
    </r>
    <r>
      <rPr>
        <b/>
        <sz val="10"/>
        <color indexed="8"/>
        <rFont val="Times New Roman"/>
        <family val="1"/>
      </rPr>
      <t xml:space="preserve">Дебиторская задолженность, всего </t>
    </r>
    <r>
      <rPr>
        <sz val="10"/>
        <color indexed="8"/>
        <rFont val="Times New Roman"/>
        <family val="1"/>
      </rPr>
      <t xml:space="preserve">
(стр. 220+240+250+260+270+280+290+300+310)</t>
    </r>
  </si>
  <si>
    <r>
      <t>Пул маблаглари, жами</t>
    </r>
    <r>
      <rPr>
        <sz val="10"/>
        <color indexed="8"/>
        <rFont val="Times New Roman"/>
        <family val="1"/>
      </rPr>
      <t xml:space="preserve"> (сатр. 330+340+350+360), шу жуиладан: 
</t>
    </r>
    <r>
      <rPr>
        <b/>
        <sz val="10"/>
        <color indexed="8"/>
        <rFont val="Times New Roman"/>
        <family val="1"/>
      </rPr>
      <t>Денежные средства, всего</t>
    </r>
    <r>
      <rPr>
        <sz val="10"/>
        <color indexed="8"/>
        <rFont val="Times New Roman"/>
        <family val="1"/>
      </rPr>
      <t xml:space="preserve"> (стр. 330+340+350+360), в том числе:</t>
    </r>
  </si>
  <si>
    <r>
      <t xml:space="preserve">Узок, муддатли мажбуриятлар, жами </t>
    </r>
    <r>
      <rPr>
        <sz val="10"/>
        <color indexed="8"/>
        <rFont val="Times New Roman"/>
        <family val="1"/>
      </rPr>
      <t xml:space="preserve">(сатр.500+510+520+530+540+550+560+570+580+590) 
</t>
    </r>
    <r>
      <rPr>
        <b/>
        <sz val="10"/>
        <color indexed="8"/>
        <rFont val="Times New Roman"/>
        <family val="1"/>
      </rPr>
      <t xml:space="preserve">Долгосрочные обязательства, всего </t>
    </r>
    <r>
      <rPr>
        <sz val="10"/>
        <color indexed="8"/>
        <rFont val="Times New Roman"/>
        <family val="1"/>
      </rPr>
      <t>(стр.500+510+520+530+540+550+560+570+580+590)</t>
    </r>
  </si>
  <si>
    <r>
      <t xml:space="preserve">Жорий мажбуриятлар, жами </t>
    </r>
    <r>
      <rPr>
        <sz val="10"/>
        <color indexed="8"/>
        <rFont val="Times New Roman"/>
        <family val="1"/>
      </rPr>
      <t xml:space="preserve">(сатр. 610+630+640+650+660+ +670+680+690+700+710+720+730+740+750+760)
</t>
    </r>
    <r>
      <rPr>
        <b/>
        <sz val="10"/>
        <color indexed="8"/>
        <rFont val="Times New Roman"/>
        <family val="1"/>
      </rPr>
      <t>Текущие обязательства, всего</t>
    </r>
    <r>
      <rPr>
        <sz val="10"/>
        <color indexed="8"/>
        <rFont val="Times New Roman"/>
        <family val="1"/>
      </rPr>
      <t xml:space="preserve"> (стр. 610+630+640+650+660+ +670+680+690+700+710+720+730+740+750+760)</t>
    </r>
  </si>
  <si>
    <t>Маъмурий харажатлар 
Административные расходы</t>
  </si>
  <si>
    <t>Бошка операцион харажатлар 
Прочие операционные расходы</t>
  </si>
  <si>
    <t>Фоизлар шаклидаги харажатлар 
Расходы в виде процентов</t>
  </si>
  <si>
    <t>Акциз солиги 
Акцизный налог</t>
  </si>
  <si>
    <t>черная металлургия</t>
  </si>
  <si>
    <t>акционерная</t>
  </si>
  <si>
    <t>прокат черных металлов</t>
  </si>
  <si>
    <t>коллективная</t>
  </si>
  <si>
    <t>Ташкентская область</t>
  </si>
  <si>
    <t>430</t>
  </si>
  <si>
    <t>г.Бекабад</t>
  </si>
  <si>
    <r>
      <t xml:space="preserve"> </t>
    </r>
    <r>
      <rPr>
        <sz val="9"/>
        <color indexed="8"/>
        <rFont val="Arial"/>
        <family val="2"/>
      </rPr>
      <t xml:space="preserve">Страховые взносы 7% с зарплаты </t>
    </r>
  </si>
  <si>
    <t xml:space="preserve">Узок  муддатли ижара шартномасига асосан берилган асосий воситалар (010)
Основные средства, сданные по договору долгосрочной аренды (010)  </t>
  </si>
  <si>
    <t>Ягона ижтимоий тўлов
Единый социальный платеж</t>
  </si>
  <si>
    <t xml:space="preserve">Республика йул жамгармасига мажбурий тўловлар
Обязат. отчисления в Респуб. дорожный фонд </t>
  </si>
  <si>
    <t>Келгусида солиққа тортил-ган базадан чикарил-ган хис. даври харажатлари 
Расходы отчетного периода, исключаемые из н/облагаемой базы в будущем</t>
  </si>
  <si>
    <t>Амортизация суммаси (0500) 
Сумма амортизации (0500)</t>
  </si>
  <si>
    <t>Қатъий ҳисобот бланклари (006) 
Бланки строгой отчетности (006)</t>
  </si>
  <si>
    <t>код</t>
  </si>
  <si>
    <t>Хисоб буйича туланади 
Причитается по расчету</t>
  </si>
  <si>
    <t xml:space="preserve">Ҳисобот даври бошига
На начало отчетного периода  </t>
  </si>
  <si>
    <r>
      <rPr>
        <b/>
        <sz val="16"/>
        <color indexed="8"/>
        <rFont val="Times New Roman"/>
        <family val="1"/>
      </rPr>
      <t>Предварительный</t>
    </r>
    <r>
      <rPr>
        <b/>
        <sz val="32"/>
        <color indexed="8"/>
        <rFont val="Times New Roman"/>
        <family val="1"/>
      </rPr>
      <t xml:space="preserve">
О Т Ч Е Т                                                                                                                                                                                                                    </t>
    </r>
  </si>
  <si>
    <t xml:space="preserve">I квартал  2017 г. </t>
  </si>
  <si>
    <t>I квартал 2017г.</t>
  </si>
  <si>
    <r>
      <t xml:space="preserve">( </t>
    </r>
    <r>
      <rPr>
        <u val="single"/>
        <sz val="10"/>
        <rFont val="Arial Cyr"/>
        <family val="0"/>
      </rPr>
      <t>квартал</t>
    </r>
    <r>
      <rPr>
        <sz val="10"/>
        <rFont val="Arial Cyr"/>
        <family val="0"/>
      </rPr>
      <t>,  полугодие,  9 месяцев,</t>
    </r>
    <r>
      <rPr>
        <u val="single"/>
        <sz val="10"/>
        <rFont val="Arial Cyr"/>
        <family val="0"/>
      </rPr>
      <t xml:space="preserve"> </t>
    </r>
    <r>
      <rPr>
        <sz val="10"/>
        <rFont val="Arial Cyr"/>
        <family val="0"/>
      </rPr>
      <t>год )</t>
    </r>
  </si>
  <si>
    <t>МОЛИЯВИЙ НАТИЖАЛАР ТУҒРИСИДАГИ ҲИСОБОТ - 2-сонли шакл
ОТЧЕТ О ФИНАНСОВЫХ РЕЗУЛЬТАТАХ - форма № 2
I квартал 2017г.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</si>
</sst>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0_ ;[Red]\-#,##0.00\ "/>
    <numFmt numFmtId="166" formatCode="0_ ;[Red]\-0\ "/>
    <numFmt numFmtId="167" formatCode="#,##0_ ;[Red]\-#,##0\ "/>
    <numFmt numFmtId="168" formatCode="_-* #,##0.000000_р_._-;\-* #,##0.000000_р_._-;_-* &quot;-&quot;??_р_._-;_-@_-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b/>
      <sz val="26"/>
      <name val="Times New Roman"/>
      <family val="1"/>
    </font>
    <font>
      <b/>
      <sz val="3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Arial Cyr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0"/>
      <name val="Arial Cyr"/>
      <family val="0"/>
    </font>
    <font>
      <sz val="10"/>
      <name val="Arial"/>
      <family val="2"/>
    </font>
    <font>
      <sz val="1"/>
      <name val="Arial"/>
      <family val="2"/>
    </font>
    <font>
      <b/>
      <sz val="9"/>
      <color indexed="8"/>
      <name val="Arial"/>
      <family val="2"/>
    </font>
    <font>
      <sz val="7"/>
      <color indexed="8"/>
      <name val="Times New Roman"/>
      <family val="1"/>
    </font>
    <font>
      <sz val="10"/>
      <color indexed="12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u val="single"/>
      <sz val="10"/>
      <name val="Arial Cyr"/>
      <family val="0"/>
    </font>
    <font>
      <b/>
      <sz val="8"/>
      <color indexed="56"/>
      <name val="Arial"/>
      <family val="2"/>
    </font>
    <font>
      <sz val="10"/>
      <color indexed="8"/>
      <name val="Arial Cyr"/>
      <family val="2"/>
    </font>
    <font>
      <sz val="10"/>
      <color indexed="9"/>
      <name val="Times New Roman"/>
      <family val="1"/>
    </font>
    <font>
      <sz val="10"/>
      <color indexed="9"/>
      <name val="Arial Cyr"/>
      <family val="0"/>
    </font>
    <font>
      <sz val="11"/>
      <color indexed="12"/>
      <name val="Times New Roman"/>
      <family val="1"/>
    </font>
    <font>
      <sz val="10"/>
      <color indexed="12"/>
      <name val="Arial Cyr"/>
      <family val="0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FF"/>
      <name val="Times New Roman"/>
      <family val="1"/>
    </font>
    <font>
      <sz val="10"/>
      <color rgb="FFFFFFFF"/>
      <name val="Arial Cyr"/>
      <family val="0"/>
    </font>
    <font>
      <sz val="10"/>
      <color rgb="FF0000FF"/>
      <name val="Arial Cyr"/>
      <family val="0"/>
    </font>
    <font>
      <sz val="10"/>
      <color rgb="FF000000"/>
      <name val="Times New Roman"/>
      <family val="1"/>
    </font>
    <font>
      <sz val="10"/>
      <color rgb="FF0000FF"/>
      <name val="Times New Roman"/>
      <family val="1"/>
    </font>
    <font>
      <sz val="9"/>
      <color rgb="FF000000"/>
      <name val="Arial"/>
      <family val="2"/>
    </font>
    <font>
      <sz val="11"/>
      <color rgb="FF0000FF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thin"/>
      <top style="thin"/>
      <bottom style="thin"/>
    </border>
    <border>
      <left style="double"/>
      <right style="thin"/>
      <top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double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/>
      <right style="double"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medium"/>
    </border>
    <border>
      <left/>
      <right style="double"/>
      <top style="double"/>
      <bottom style="medium"/>
    </border>
    <border>
      <left style="double"/>
      <right style="double"/>
      <top style="medium"/>
      <bottom style="double"/>
    </border>
    <border>
      <left/>
      <right style="double"/>
      <top style="medium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thin"/>
    </border>
    <border>
      <left/>
      <right style="double"/>
      <top style="thin"/>
      <bottom style="thin"/>
    </border>
    <border>
      <left/>
      <right style="double"/>
      <top style="thin"/>
      <bottom style="medium"/>
    </border>
    <border>
      <left style="double"/>
      <right style="double"/>
      <top/>
      <bottom style="double"/>
    </border>
    <border>
      <left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/>
      <bottom style="medium"/>
    </border>
    <border>
      <left style="thin"/>
      <right style="thin"/>
      <top/>
      <bottom style="medium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 style="double"/>
    </border>
    <border>
      <left style="thin"/>
      <right style="double"/>
      <top style="double"/>
      <bottom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/>
      <bottom style="thin"/>
    </border>
    <border>
      <left style="thin"/>
      <right style="double"/>
      <top style="double"/>
      <bottom style="medium"/>
    </border>
    <border>
      <left style="thin"/>
      <right style="double"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double"/>
      <top/>
      <bottom/>
    </border>
    <border>
      <left/>
      <right style="thin"/>
      <top style="double"/>
      <bottom style="medium"/>
    </border>
    <border>
      <left/>
      <right style="thin"/>
      <top style="medium"/>
      <bottom style="double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thin"/>
      <top/>
      <bottom style="double"/>
    </border>
    <border>
      <left style="thin"/>
      <right style="double"/>
      <top style="medium"/>
      <bottom style="medium"/>
    </border>
    <border>
      <left style="thin"/>
      <right style="double"/>
      <top/>
      <bottom style="medium"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thin"/>
      <right/>
      <top style="double"/>
      <bottom style="double"/>
    </border>
    <border>
      <left style="thin"/>
      <right/>
      <top style="thin"/>
      <bottom style="double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double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distributed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distributed"/>
    </xf>
    <xf numFmtId="0" fontId="9" fillId="0" borderId="0" xfId="0" applyFont="1" applyAlignment="1">
      <alignment/>
    </xf>
    <xf numFmtId="0" fontId="3" fillId="0" borderId="11" xfId="0" applyFont="1" applyBorder="1" applyAlignment="1">
      <alignment horizontal="center" vertical="distributed"/>
    </xf>
    <xf numFmtId="0" fontId="3" fillId="0" borderId="0" xfId="0" applyFont="1" applyAlignment="1">
      <alignment vertical="distributed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49" fontId="3" fillId="0" borderId="0" xfId="0" applyNumberFormat="1" applyFont="1" applyAlignment="1">
      <alignment vertical="distributed"/>
    </xf>
    <xf numFmtId="164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 horizontal="center" vertical="distributed"/>
    </xf>
    <xf numFmtId="0" fontId="8" fillId="0" borderId="0" xfId="0" applyFont="1" applyAlignment="1">
      <alignment horizontal="left" indent="8"/>
    </xf>
    <xf numFmtId="0" fontId="9" fillId="0" borderId="0" xfId="0" applyFont="1" applyAlignment="1">
      <alignment horizontal="left" indent="5"/>
    </xf>
    <xf numFmtId="0" fontId="9" fillId="0" borderId="0" xfId="0" applyFont="1" applyAlignment="1">
      <alignment horizontal="left" indent="4"/>
    </xf>
    <xf numFmtId="49" fontId="10" fillId="33" borderId="13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indent="8"/>
    </xf>
    <xf numFmtId="0" fontId="3" fillId="0" borderId="15" xfId="0" applyFont="1" applyBorder="1" applyAlignment="1">
      <alignment/>
    </xf>
    <xf numFmtId="0" fontId="18" fillId="0" borderId="15" xfId="0" applyFont="1" applyBorder="1" applyAlignment="1">
      <alignment wrapText="1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9" fillId="0" borderId="17" xfId="0" applyFont="1" applyBorder="1" applyAlignment="1">
      <alignment horizontal="left" wrapText="1"/>
    </xf>
    <xf numFmtId="0" fontId="3" fillId="0" borderId="18" xfId="0" applyFont="1" applyBorder="1" applyAlignment="1">
      <alignment/>
    </xf>
    <xf numFmtId="0" fontId="17" fillId="0" borderId="17" xfId="0" applyFont="1" applyBorder="1" applyAlignment="1">
      <alignment horizontal="left" indent="15"/>
    </xf>
    <xf numFmtId="0" fontId="3" fillId="0" borderId="0" xfId="0" applyFont="1" applyAlignment="1">
      <alignment horizontal="center" vertical="center" textRotation="180"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10" fillId="33" borderId="22" xfId="0" applyFont="1" applyFill="1" applyBorder="1" applyAlignment="1">
      <alignment vertical="center" wrapText="1"/>
    </xf>
    <xf numFmtId="0" fontId="13" fillId="33" borderId="22" xfId="0" applyFont="1" applyFill="1" applyBorder="1" applyAlignment="1">
      <alignment horizontal="left" vertical="center" wrapText="1" indent="1"/>
    </xf>
    <xf numFmtId="0" fontId="15" fillId="33" borderId="23" xfId="0" applyFont="1" applyFill="1" applyBorder="1" applyAlignment="1">
      <alignment vertical="center" wrapText="1"/>
    </xf>
    <xf numFmtId="0" fontId="15" fillId="34" borderId="24" xfId="0" applyFont="1" applyFill="1" applyBorder="1" applyAlignment="1">
      <alignment horizontal="center" vertical="center" wrapText="1"/>
    </xf>
    <xf numFmtId="49" fontId="15" fillId="34" borderId="25" xfId="0" applyNumberFormat="1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vertical="center" wrapText="1"/>
    </xf>
    <xf numFmtId="49" fontId="10" fillId="33" borderId="27" xfId="0" applyNumberFormat="1" applyFont="1" applyFill="1" applyBorder="1" applyAlignment="1">
      <alignment horizontal="center" vertical="center" wrapText="1"/>
    </xf>
    <xf numFmtId="49" fontId="10" fillId="33" borderId="28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 vertical="distributed"/>
      <protection locked="0"/>
    </xf>
    <xf numFmtId="0" fontId="3" fillId="0" borderId="0" xfId="0" applyFont="1" applyFill="1" applyAlignment="1" applyProtection="1">
      <alignment/>
      <protection locked="0"/>
    </xf>
    <xf numFmtId="2" fontId="3" fillId="0" borderId="0" xfId="0" applyNumberFormat="1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0" fillId="33" borderId="22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14" fillId="34" borderId="31" xfId="0" applyFont="1" applyFill="1" applyBorder="1" applyAlignment="1">
      <alignment horizontal="center" vertical="center" wrapText="1"/>
    </xf>
    <xf numFmtId="0" fontId="14" fillId="34" borderId="32" xfId="0" applyFont="1" applyFill="1" applyBorder="1" applyAlignment="1">
      <alignment horizontal="center" vertical="center" wrapText="1"/>
    </xf>
    <xf numFmtId="49" fontId="12" fillId="33" borderId="33" xfId="0" applyNumberFormat="1" applyFont="1" applyFill="1" applyBorder="1" applyAlignment="1">
      <alignment horizontal="center" vertical="center" wrapText="1"/>
    </xf>
    <xf numFmtId="0" fontId="15" fillId="33" borderId="34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vertical="center" wrapText="1"/>
    </xf>
    <xf numFmtId="49" fontId="10" fillId="33" borderId="37" xfId="0" applyNumberFormat="1" applyFont="1" applyFill="1" applyBorder="1" applyAlignment="1">
      <alignment horizontal="center" vertical="center" wrapText="1"/>
    </xf>
    <xf numFmtId="0" fontId="15" fillId="33" borderId="38" xfId="0" applyFont="1" applyFill="1" applyBorder="1" applyAlignment="1">
      <alignment vertical="center" wrapText="1"/>
    </xf>
    <xf numFmtId="49" fontId="10" fillId="33" borderId="39" xfId="0" applyNumberFormat="1" applyFont="1" applyFill="1" applyBorder="1" applyAlignment="1">
      <alignment horizontal="center" vertical="center" wrapText="1"/>
    </xf>
    <xf numFmtId="0" fontId="15" fillId="33" borderId="40" xfId="0" applyFont="1" applyFill="1" applyBorder="1" applyAlignment="1">
      <alignment vertical="center" wrapText="1"/>
    </xf>
    <xf numFmtId="49" fontId="15" fillId="33" borderId="33" xfId="0" applyNumberFormat="1" applyFont="1" applyFill="1" applyBorder="1" applyAlignment="1">
      <alignment horizontal="center" vertical="center" wrapText="1"/>
    </xf>
    <xf numFmtId="0" fontId="15" fillId="33" borderId="41" xfId="0" applyFont="1" applyFill="1" applyBorder="1" applyAlignment="1">
      <alignment vertical="center" wrapText="1"/>
    </xf>
    <xf numFmtId="49" fontId="13" fillId="33" borderId="42" xfId="0" applyNumberFormat="1" applyFont="1" applyFill="1" applyBorder="1" applyAlignment="1">
      <alignment horizontal="center" vertical="center" wrapText="1"/>
    </xf>
    <xf numFmtId="49" fontId="13" fillId="33" borderId="43" xfId="0" applyNumberFormat="1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vertical="center" wrapText="1"/>
    </xf>
    <xf numFmtId="49" fontId="10" fillId="33" borderId="21" xfId="0" applyNumberFormat="1" applyFont="1" applyFill="1" applyBorder="1" applyAlignment="1">
      <alignment horizontal="center" vertical="center" wrapText="1"/>
    </xf>
    <xf numFmtId="0" fontId="15" fillId="33" borderId="44" xfId="0" applyFont="1" applyFill="1" applyBorder="1" applyAlignment="1">
      <alignment vertical="center" wrapText="1"/>
    </xf>
    <xf numFmtId="49" fontId="15" fillId="33" borderId="21" xfId="0" applyNumberFormat="1" applyFont="1" applyFill="1" applyBorder="1" applyAlignment="1">
      <alignment horizontal="center" vertical="center" wrapText="1"/>
    </xf>
    <xf numFmtId="49" fontId="13" fillId="33" borderId="45" xfId="0" applyNumberFormat="1" applyFont="1" applyFill="1" applyBorder="1" applyAlignment="1">
      <alignment horizontal="center" vertical="center" wrapText="1"/>
    </xf>
    <xf numFmtId="49" fontId="15" fillId="33" borderId="37" xfId="0" applyNumberFormat="1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vertical="center" wrapText="1"/>
    </xf>
    <xf numFmtId="49" fontId="10" fillId="33" borderId="45" xfId="0" applyNumberFormat="1" applyFont="1" applyFill="1" applyBorder="1" applyAlignment="1">
      <alignment horizontal="center" vertical="center" wrapText="1"/>
    </xf>
    <xf numFmtId="0" fontId="15" fillId="35" borderId="44" xfId="0" applyFont="1" applyFill="1" applyBorder="1" applyAlignment="1">
      <alignment vertical="center" wrapText="1"/>
    </xf>
    <xf numFmtId="49" fontId="15" fillId="35" borderId="21" xfId="0" applyNumberFormat="1" applyFont="1" applyFill="1" applyBorder="1" applyAlignment="1">
      <alignment horizontal="center" vertical="center" wrapText="1"/>
    </xf>
    <xf numFmtId="0" fontId="13" fillId="33" borderId="47" xfId="0" applyFont="1" applyFill="1" applyBorder="1" applyAlignment="1">
      <alignment horizontal="left" vertical="center" wrapText="1" indent="1"/>
    </xf>
    <xf numFmtId="0" fontId="13" fillId="33" borderId="48" xfId="0" applyFont="1" applyFill="1" applyBorder="1" applyAlignment="1">
      <alignment horizontal="left" vertical="center" wrapText="1" indent="1"/>
    </xf>
    <xf numFmtId="0" fontId="13" fillId="33" borderId="46" xfId="0" applyFont="1" applyFill="1" applyBorder="1" applyAlignment="1">
      <alignment horizontal="left" vertical="center" wrapText="1" indent="1"/>
    </xf>
    <xf numFmtId="0" fontId="15" fillId="33" borderId="40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 indent="1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25" fillId="0" borderId="12" xfId="0" applyFont="1" applyBorder="1" applyAlignment="1">
      <alignment horizontal="left"/>
    </xf>
    <xf numFmtId="0" fontId="25" fillId="33" borderId="49" xfId="0" applyFont="1" applyFill="1" applyBorder="1" applyAlignment="1">
      <alignment/>
    </xf>
    <xf numFmtId="0" fontId="25" fillId="0" borderId="49" xfId="0" applyFont="1" applyBorder="1" applyAlignment="1">
      <alignment/>
    </xf>
    <xf numFmtId="0" fontId="25" fillId="0" borderId="12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33" borderId="13" xfId="0" applyFont="1" applyFill="1" applyBorder="1" applyAlignment="1">
      <alignment horizontal="center" vertical="top" wrapText="1"/>
    </xf>
    <xf numFmtId="0" fontId="28" fillId="33" borderId="13" xfId="0" applyFont="1" applyFill="1" applyBorder="1" applyAlignment="1">
      <alignment vertical="top" wrapText="1"/>
    </xf>
    <xf numFmtId="0" fontId="31" fillId="0" borderId="49" xfId="0" applyFont="1" applyBorder="1" applyAlignment="1">
      <alignment/>
    </xf>
    <xf numFmtId="0" fontId="25" fillId="33" borderId="12" xfId="0" applyFont="1" applyFill="1" applyBorder="1" applyAlignment="1">
      <alignment/>
    </xf>
    <xf numFmtId="0" fontId="25" fillId="0" borderId="50" xfId="0" applyFont="1" applyBorder="1" applyAlignment="1">
      <alignment/>
    </xf>
    <xf numFmtId="0" fontId="25" fillId="0" borderId="0" xfId="0" applyFont="1" applyAlignment="1">
      <alignment/>
    </xf>
    <xf numFmtId="164" fontId="0" fillId="0" borderId="0" xfId="0" applyNumberFormat="1" applyAlignment="1">
      <alignment/>
    </xf>
    <xf numFmtId="49" fontId="15" fillId="33" borderId="28" xfId="0" applyNumberFormat="1" applyFont="1" applyFill="1" applyBorder="1" applyAlignment="1">
      <alignment horizontal="center" vertical="center" wrapText="1"/>
    </xf>
    <xf numFmtId="0" fontId="12" fillId="34" borderId="51" xfId="0" applyFont="1" applyFill="1" applyBorder="1" applyAlignment="1" applyProtection="1">
      <alignment horizontal="center" vertical="center" wrapText="1"/>
      <protection/>
    </xf>
    <xf numFmtId="49" fontId="12" fillId="34" borderId="52" xfId="0" applyNumberFormat="1" applyFont="1" applyFill="1" applyBorder="1" applyAlignment="1" applyProtection="1">
      <alignment horizontal="center" vertical="center" wrapText="1"/>
      <protection/>
    </xf>
    <xf numFmtId="0" fontId="12" fillId="33" borderId="24" xfId="0" applyFont="1" applyFill="1" applyBorder="1" applyAlignment="1" applyProtection="1">
      <alignment horizontal="center" vertical="center" wrapText="1"/>
      <protection/>
    </xf>
    <xf numFmtId="49" fontId="12" fillId="33" borderId="25" xfId="0" applyNumberFormat="1" applyFont="1" applyFill="1" applyBorder="1" applyAlignment="1" applyProtection="1">
      <alignment horizontal="center" vertical="center" wrapText="1"/>
      <protection/>
    </xf>
    <xf numFmtId="0" fontId="12" fillId="35" borderId="23" xfId="0" applyFont="1" applyFill="1" applyBorder="1" applyAlignment="1" applyProtection="1">
      <alignment horizontal="center" vertical="center" wrapText="1"/>
      <protection/>
    </xf>
    <xf numFmtId="49" fontId="7" fillId="35" borderId="30" xfId="0" applyNumberFormat="1" applyFont="1" applyFill="1" applyBorder="1" applyAlignment="1" applyProtection="1">
      <alignment horizontal="center" vertical="center" wrapText="1"/>
      <protection/>
    </xf>
    <xf numFmtId="0" fontId="12" fillId="33" borderId="53" xfId="0" applyFont="1" applyFill="1" applyBorder="1" applyAlignment="1" applyProtection="1">
      <alignment horizontal="center" vertical="center" wrapText="1"/>
      <protection/>
    </xf>
    <xf numFmtId="49" fontId="7" fillId="33" borderId="54" xfId="0" applyNumberFormat="1" applyFont="1" applyFill="1" applyBorder="1" applyAlignment="1" applyProtection="1">
      <alignment horizontal="center" vertical="center" wrapText="1"/>
      <protection/>
    </xf>
    <xf numFmtId="0" fontId="33" fillId="33" borderId="55" xfId="0" applyFont="1" applyFill="1" applyBorder="1" applyAlignment="1" applyProtection="1">
      <alignment horizontal="left" vertical="center" wrapText="1" indent="1"/>
      <protection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vertical="center" wrapText="1"/>
      <protection/>
    </xf>
    <xf numFmtId="49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56" xfId="0" applyFont="1" applyFill="1" applyBorder="1" applyAlignment="1" applyProtection="1">
      <alignment vertical="center" wrapText="1"/>
      <protection/>
    </xf>
    <xf numFmtId="49" fontId="7" fillId="33" borderId="57" xfId="0" applyNumberFormat="1" applyFont="1" applyFill="1" applyBorder="1" applyAlignment="1" applyProtection="1">
      <alignment horizontal="center" vertical="center" wrapText="1"/>
      <protection/>
    </xf>
    <xf numFmtId="0" fontId="12" fillId="33" borderId="55" xfId="0" applyFont="1" applyFill="1" applyBorder="1" applyAlignment="1" applyProtection="1">
      <alignment vertical="center" wrapText="1"/>
      <protection/>
    </xf>
    <xf numFmtId="0" fontId="7" fillId="33" borderId="22" xfId="0" applyFont="1" applyFill="1" applyBorder="1" applyAlignment="1" applyProtection="1">
      <alignment horizontal="left" vertical="center" wrapText="1" indent="1"/>
      <protection/>
    </xf>
    <xf numFmtId="0" fontId="7" fillId="33" borderId="56" xfId="0" applyFont="1" applyFill="1" applyBorder="1" applyAlignment="1" applyProtection="1">
      <alignment horizontal="left" vertical="center" wrapText="1" indent="1"/>
      <protection/>
    </xf>
    <xf numFmtId="0" fontId="7" fillId="33" borderId="58" xfId="0" applyFont="1" applyFill="1" applyBorder="1" applyAlignment="1" applyProtection="1">
      <alignment vertical="center" wrapText="1"/>
      <protection/>
    </xf>
    <xf numFmtId="49" fontId="7" fillId="33" borderId="59" xfId="0" applyNumberFormat="1" applyFont="1" applyFill="1" applyBorder="1" applyAlignment="1" applyProtection="1">
      <alignment horizontal="center" vertical="center" wrapText="1"/>
      <protection/>
    </xf>
    <xf numFmtId="0" fontId="12" fillId="33" borderId="23" xfId="0" applyFont="1" applyFill="1" applyBorder="1" applyAlignment="1" applyProtection="1">
      <alignment vertical="center" wrapText="1"/>
      <protection/>
    </xf>
    <xf numFmtId="49" fontId="12" fillId="33" borderId="30" xfId="0" applyNumberFormat="1" applyFont="1" applyFill="1" applyBorder="1" applyAlignment="1" applyProtection="1">
      <alignment horizontal="center" vertical="center" wrapText="1"/>
      <protection/>
    </xf>
    <xf numFmtId="0" fontId="7" fillId="33" borderId="60" xfId="0" applyFont="1" applyFill="1" applyBorder="1" applyAlignment="1" applyProtection="1">
      <alignment vertical="center" wrapText="1"/>
      <protection/>
    </xf>
    <xf numFmtId="49" fontId="7" fillId="33" borderId="61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left" vertical="center" wrapText="1" indent="2"/>
      <protection/>
    </xf>
    <xf numFmtId="0" fontId="7" fillId="33" borderId="55" xfId="0" applyFont="1" applyFill="1" applyBorder="1" applyAlignment="1" applyProtection="1">
      <alignment horizontal="left" vertical="center" wrapText="1" indent="1"/>
      <protection/>
    </xf>
    <xf numFmtId="0" fontId="12" fillId="33" borderId="62" xfId="0" applyFont="1" applyFill="1" applyBorder="1" applyAlignment="1" applyProtection="1">
      <alignment vertical="center" wrapText="1"/>
      <protection/>
    </xf>
    <xf numFmtId="49" fontId="12" fillId="33" borderId="63" xfId="0" applyNumberFormat="1" applyFont="1" applyFill="1" applyBorder="1" applyAlignment="1" applyProtection="1">
      <alignment horizontal="center" vertical="center" wrapText="1"/>
      <protection/>
    </xf>
    <xf numFmtId="0" fontId="12" fillId="35" borderId="24" xfId="0" applyFont="1" applyFill="1" applyBorder="1" applyAlignment="1" applyProtection="1">
      <alignment vertical="center" wrapText="1"/>
      <protection/>
    </xf>
    <xf numFmtId="49" fontId="12" fillId="35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62" xfId="0" applyFont="1" applyFill="1" applyBorder="1" applyAlignment="1" applyProtection="1">
      <alignment vertical="center" wrapText="1"/>
      <protection/>
    </xf>
    <xf numFmtId="0" fontId="7" fillId="33" borderId="22" xfId="0" applyFont="1" applyFill="1" applyBorder="1" applyAlignment="1" applyProtection="1">
      <alignment horizontal="left" vertical="center" wrapText="1" indent="3"/>
      <protection/>
    </xf>
    <xf numFmtId="3" fontId="3" fillId="0" borderId="0" xfId="0" applyNumberFormat="1" applyFont="1" applyAlignment="1">
      <alignment/>
    </xf>
    <xf numFmtId="164" fontId="12" fillId="33" borderId="35" xfId="0" applyNumberFormat="1" applyFont="1" applyFill="1" applyBorder="1" applyAlignment="1" applyProtection="1">
      <alignment horizontal="center" vertical="center" wrapText="1"/>
      <protection/>
    </xf>
    <xf numFmtId="164" fontId="7" fillId="35" borderId="64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Alignment="1" applyProtection="1">
      <alignment/>
      <protection locked="0"/>
    </xf>
    <xf numFmtId="164" fontId="12" fillId="34" borderId="65" xfId="0" applyNumberFormat="1" applyFont="1" applyFill="1" applyBorder="1" applyAlignment="1" applyProtection="1">
      <alignment horizontal="center" vertical="center" wrapText="1"/>
      <protection/>
    </xf>
    <xf numFmtId="164" fontId="16" fillId="0" borderId="0" xfId="61" applyNumberFormat="1" applyFont="1" applyFill="1" applyAlignment="1" applyProtection="1">
      <alignment/>
      <protection locked="0"/>
    </xf>
    <xf numFmtId="164" fontId="3" fillId="0" borderId="0" xfId="61" applyNumberFormat="1" applyFont="1" applyAlignment="1" applyProtection="1">
      <alignment/>
      <protection locked="0"/>
    </xf>
    <xf numFmtId="0" fontId="3" fillId="0" borderId="0" xfId="0" applyFont="1" applyAlignment="1">
      <alignment horizontal="left" indent="14"/>
    </xf>
    <xf numFmtId="0" fontId="7" fillId="0" borderId="0" xfId="0" applyFont="1" applyAlignment="1">
      <alignment horizontal="left" indent="14"/>
    </xf>
    <xf numFmtId="0" fontId="7" fillId="0" borderId="0" xfId="0" applyFont="1" applyAlignment="1">
      <alignment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0" xfId="0" applyFont="1" applyBorder="1" applyAlignment="1">
      <alignment horizontal="center" vertical="center" wrapText="1"/>
    </xf>
    <xf numFmtId="0" fontId="15" fillId="33" borderId="51" xfId="0" applyFont="1" applyFill="1" applyBorder="1" applyAlignment="1">
      <alignment horizontal="center" vertical="center" wrapText="1"/>
    </xf>
    <xf numFmtId="49" fontId="15" fillId="33" borderId="52" xfId="0" applyNumberFormat="1" applyFont="1" applyFill="1" applyBorder="1" applyAlignment="1">
      <alignment horizontal="center" vertical="center" wrapText="1"/>
    </xf>
    <xf numFmtId="0" fontId="15" fillId="34" borderId="66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5" fillId="34" borderId="51" xfId="0" applyFont="1" applyFill="1" applyBorder="1" applyAlignment="1">
      <alignment horizontal="center" vertical="center" wrapText="1"/>
    </xf>
    <xf numFmtId="0" fontId="10" fillId="33" borderId="67" xfId="0" applyFont="1" applyFill="1" applyBorder="1" applyAlignment="1">
      <alignment vertical="center" wrapText="1"/>
    </xf>
    <xf numFmtId="0" fontId="10" fillId="33" borderId="68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3" fillId="0" borderId="20" xfId="0" applyNumberFormat="1" applyFont="1" applyBorder="1" applyAlignment="1">
      <alignment/>
    </xf>
    <xf numFmtId="167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49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50" xfId="0" applyNumberFormat="1" applyBorder="1" applyAlignment="1">
      <alignment/>
    </xf>
    <xf numFmtId="166" fontId="9" fillId="0" borderId="0" xfId="0" applyNumberFormat="1" applyFont="1" applyAlignment="1">
      <alignment horizontal="right"/>
    </xf>
    <xf numFmtId="165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49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7" fillId="33" borderId="69" xfId="0" applyNumberFormat="1" applyFont="1" applyFill="1" applyBorder="1" applyAlignment="1" applyProtection="1">
      <alignment vertical="center" wrapText="1"/>
      <protection/>
    </xf>
    <xf numFmtId="3" fontId="12" fillId="33" borderId="35" xfId="0" applyNumberFormat="1" applyFont="1" applyFill="1" applyBorder="1" applyAlignment="1" applyProtection="1">
      <alignment horizontal="center" vertical="center" wrapText="1"/>
      <protection/>
    </xf>
    <xf numFmtId="3" fontId="7" fillId="35" borderId="64" xfId="0" applyNumberFormat="1" applyFont="1" applyFill="1" applyBorder="1" applyAlignment="1" applyProtection="1">
      <alignment vertical="center" wrapText="1"/>
      <protection/>
    </xf>
    <xf numFmtId="3" fontId="0" fillId="0" borderId="49" xfId="61" applyNumberFormat="1" applyFont="1" applyBorder="1" applyAlignment="1">
      <alignment/>
    </xf>
    <xf numFmtId="43" fontId="3" fillId="0" borderId="0" xfId="61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 horizontal="right"/>
    </xf>
    <xf numFmtId="0" fontId="82" fillId="0" borderId="0" xfId="0" applyFont="1" applyBorder="1" applyAlignment="1">
      <alignment wrapText="1"/>
    </xf>
    <xf numFmtId="4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3" fontId="12" fillId="34" borderId="65" xfId="0" applyNumberFormat="1" applyFont="1" applyFill="1" applyBorder="1" applyAlignment="1" applyProtection="1">
      <alignment horizontal="center" vertical="center" wrapText="1"/>
      <protection/>
    </xf>
    <xf numFmtId="3" fontId="7" fillId="33" borderId="70" xfId="0" applyNumberFormat="1" applyFont="1" applyFill="1" applyBorder="1" applyAlignment="1" applyProtection="1">
      <alignment vertical="center" wrapText="1"/>
      <protection/>
    </xf>
    <xf numFmtId="4" fontId="3" fillId="0" borderId="0" xfId="0" applyNumberFormat="1" applyFont="1" applyAlignment="1" applyProtection="1">
      <alignment/>
      <protection locked="0"/>
    </xf>
    <xf numFmtId="3" fontId="38" fillId="0" borderId="71" xfId="61" applyNumberFormat="1" applyFont="1" applyFill="1" applyBorder="1" applyAlignment="1" applyProtection="1">
      <alignment horizontal="center" vertical="center" wrapText="1"/>
      <protection locked="0"/>
    </xf>
    <xf numFmtId="3" fontId="38" fillId="0" borderId="69" xfId="6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43" fontId="3" fillId="0" borderId="0" xfId="61" applyFont="1" applyFill="1" applyAlignment="1">
      <alignment/>
    </xf>
    <xf numFmtId="43" fontId="0" fillId="0" borderId="0" xfId="61" applyFont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2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/>
    </xf>
    <xf numFmtId="4" fontId="0" fillId="0" borderId="49" xfId="0" applyNumberFormat="1" applyBorder="1" applyAlignment="1">
      <alignment/>
    </xf>
    <xf numFmtId="4" fontId="7" fillId="0" borderId="29" xfId="0" applyNumberFormat="1" applyFont="1" applyBorder="1" applyAlignment="1">
      <alignment/>
    </xf>
    <xf numFmtId="4" fontId="25" fillId="0" borderId="29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164" fontId="82" fillId="0" borderId="0" xfId="61" applyNumberFormat="1" applyFont="1" applyAlignment="1" applyProtection="1">
      <alignment/>
      <protection locked="0"/>
    </xf>
    <xf numFmtId="4" fontId="82" fillId="0" borderId="0" xfId="0" applyNumberFormat="1" applyFont="1" applyAlignment="1">
      <alignment/>
    </xf>
    <xf numFmtId="167" fontId="82" fillId="0" borderId="0" xfId="0" applyNumberFormat="1" applyFont="1" applyAlignment="1">
      <alignment/>
    </xf>
    <xf numFmtId="49" fontId="7" fillId="33" borderId="29" xfId="0" applyNumberFormat="1" applyFont="1" applyFill="1" applyBorder="1" applyAlignment="1" applyProtection="1">
      <alignment horizontal="center" vertical="center" wrapText="1"/>
      <protection/>
    </xf>
    <xf numFmtId="49" fontId="7" fillId="33" borderId="72" xfId="0" applyNumberFormat="1" applyFont="1" applyFill="1" applyBorder="1" applyAlignment="1" applyProtection="1">
      <alignment horizontal="center" vertical="center" wrapText="1"/>
      <protection/>
    </xf>
    <xf numFmtId="49" fontId="7" fillId="33" borderId="7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4" fontId="41" fillId="0" borderId="0" xfId="54" applyNumberFormat="1" applyFont="1" applyFill="1" applyBorder="1" applyAlignment="1">
      <alignment horizontal="right" vertical="top" wrapText="1"/>
      <protection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167" fontId="3" fillId="0" borderId="0" xfId="61" applyNumberFormat="1" applyFont="1" applyAlignment="1">
      <alignment/>
    </xf>
    <xf numFmtId="167" fontId="0" fillId="0" borderId="0" xfId="61" applyNumberFormat="1" applyFont="1" applyAlignment="1">
      <alignment/>
    </xf>
    <xf numFmtId="167" fontId="12" fillId="36" borderId="74" xfId="61" applyNumberFormat="1" applyFont="1" applyFill="1" applyBorder="1" applyAlignment="1" applyProtection="1">
      <alignment vertical="center" wrapText="1"/>
      <protection/>
    </xf>
    <xf numFmtId="167" fontId="12" fillId="35" borderId="35" xfId="61" applyNumberFormat="1" applyFont="1" applyFill="1" applyBorder="1" applyAlignment="1" applyProtection="1">
      <alignment vertical="center" wrapText="1"/>
      <protection/>
    </xf>
    <xf numFmtId="167" fontId="0" fillId="0" borderId="0" xfId="0" applyNumberFormat="1" applyBorder="1" applyAlignment="1">
      <alignment/>
    </xf>
    <xf numFmtId="167" fontId="0" fillId="0" borderId="12" xfId="61" applyNumberFormat="1" applyFill="1" applyBorder="1" applyAlignment="1">
      <alignment/>
    </xf>
    <xf numFmtId="167" fontId="0" fillId="0" borderId="0" xfId="61" applyNumberFormat="1" applyAlignment="1">
      <alignment/>
    </xf>
    <xf numFmtId="167" fontId="0" fillId="0" borderId="49" xfId="61" applyNumberFormat="1" applyBorder="1" applyAlignment="1">
      <alignment/>
    </xf>
    <xf numFmtId="167" fontId="25" fillId="0" borderId="0" xfId="0" applyNumberFormat="1" applyFont="1" applyAlignment="1">
      <alignment/>
    </xf>
    <xf numFmtId="167" fontId="25" fillId="0" borderId="0" xfId="0" applyNumberFormat="1" applyFont="1" applyBorder="1" applyAlignment="1">
      <alignment/>
    </xf>
    <xf numFmtId="3" fontId="36" fillId="0" borderId="75" xfId="61" applyNumberFormat="1" applyFont="1" applyFill="1" applyBorder="1" applyAlignment="1" applyProtection="1">
      <alignment horizontal="center" vertical="center" wrapText="1"/>
      <protection locked="0"/>
    </xf>
    <xf numFmtId="3" fontId="9" fillId="0" borderId="70" xfId="61" applyNumberFormat="1" applyFont="1" applyFill="1" applyBorder="1" applyAlignment="1">
      <alignment horizontal="center" vertical="center" wrapText="1"/>
    </xf>
    <xf numFmtId="3" fontId="9" fillId="0" borderId="76" xfId="61" applyNumberFormat="1" applyFont="1" applyFill="1" applyBorder="1" applyAlignment="1">
      <alignment horizontal="center" vertical="center" wrapText="1"/>
    </xf>
    <xf numFmtId="3" fontId="37" fillId="0" borderId="71" xfId="61" applyNumberFormat="1" applyFont="1" applyFill="1" applyBorder="1" applyAlignment="1">
      <alignment horizontal="center" vertical="center" wrapText="1"/>
    </xf>
    <xf numFmtId="3" fontId="36" fillId="0" borderId="34" xfId="61" applyNumberFormat="1" applyFont="1" applyFill="1" applyBorder="1" applyAlignment="1" applyProtection="1">
      <alignment horizontal="center" vertical="center" wrapText="1"/>
      <protection hidden="1"/>
    </xf>
    <xf numFmtId="3" fontId="36" fillId="0" borderId="35" xfId="61" applyNumberFormat="1" applyFont="1" applyFill="1" applyBorder="1" applyAlignment="1" applyProtection="1">
      <alignment horizontal="center" vertical="center" wrapText="1"/>
      <protection hidden="1"/>
    </xf>
    <xf numFmtId="3" fontId="37" fillId="0" borderId="77" xfId="61" applyNumberFormat="1" applyFont="1" applyFill="1" applyBorder="1" applyAlignment="1">
      <alignment horizontal="center" vertical="center" wrapText="1"/>
    </xf>
    <xf numFmtId="3" fontId="36" fillId="0" borderId="69" xfId="61" applyNumberFormat="1" applyFont="1" applyFill="1" applyBorder="1" applyAlignment="1">
      <alignment horizontal="center" vertical="center" wrapText="1"/>
    </xf>
    <xf numFmtId="3" fontId="9" fillId="0" borderId="78" xfId="61" applyNumberFormat="1" applyFont="1" applyFill="1" applyBorder="1" applyAlignment="1">
      <alignment horizontal="center" vertical="center" wrapText="1"/>
    </xf>
    <xf numFmtId="3" fontId="9" fillId="0" borderId="71" xfId="61" applyNumberFormat="1" applyFont="1" applyFill="1" applyBorder="1" applyAlignment="1">
      <alignment horizontal="center" vertical="center" wrapText="1"/>
    </xf>
    <xf numFmtId="3" fontId="9" fillId="0" borderId="79" xfId="61" applyNumberFormat="1" applyFont="1" applyFill="1" applyBorder="1" applyAlignment="1">
      <alignment horizontal="center" vertical="center" wrapText="1"/>
    </xf>
    <xf numFmtId="3" fontId="38" fillId="0" borderId="80" xfId="61" applyNumberFormat="1" applyFont="1" applyFill="1" applyBorder="1" applyAlignment="1" applyProtection="1">
      <alignment horizontal="center" vertical="center" wrapText="1"/>
      <protection locked="0"/>
    </xf>
    <xf numFmtId="3" fontId="38" fillId="0" borderId="81" xfId="61" applyNumberFormat="1" applyFont="1" applyFill="1" applyBorder="1" applyAlignment="1" applyProtection="1">
      <alignment horizontal="center" vertical="center" wrapText="1"/>
      <protection locked="0"/>
    </xf>
    <xf numFmtId="3" fontId="9" fillId="0" borderId="64" xfId="61" applyNumberFormat="1" applyFont="1" applyFill="1" applyBorder="1" applyAlignment="1">
      <alignment horizontal="center" vertical="center" wrapText="1"/>
    </xf>
    <xf numFmtId="3" fontId="36" fillId="0" borderId="81" xfId="61" applyNumberFormat="1" applyFont="1" applyFill="1" applyBorder="1" applyAlignment="1">
      <alignment horizontal="center" vertical="center" wrapText="1"/>
    </xf>
    <xf numFmtId="3" fontId="36" fillId="0" borderId="64" xfId="61" applyNumberFormat="1" applyFont="1" applyFill="1" applyBorder="1" applyAlignment="1">
      <alignment horizontal="center" vertical="center" wrapText="1"/>
    </xf>
    <xf numFmtId="3" fontId="9" fillId="0" borderId="69" xfId="61" applyNumberFormat="1" applyFont="1" applyFill="1" applyBorder="1" applyAlignment="1">
      <alignment horizontal="center" vertical="center" wrapText="1"/>
    </xf>
    <xf numFmtId="3" fontId="38" fillId="0" borderId="78" xfId="61" applyNumberFormat="1" applyFont="1" applyFill="1" applyBorder="1" applyAlignment="1" applyProtection="1">
      <alignment horizontal="center" vertical="center" wrapText="1"/>
      <protection locked="0"/>
    </xf>
    <xf numFmtId="3" fontId="38" fillId="0" borderId="79" xfId="61" applyNumberFormat="1" applyFont="1" applyFill="1" applyBorder="1" applyAlignment="1" applyProtection="1">
      <alignment horizontal="center" vertical="center" wrapText="1"/>
      <protection locked="0"/>
    </xf>
    <xf numFmtId="3" fontId="9" fillId="0" borderId="80" xfId="61" applyNumberFormat="1" applyFont="1" applyFill="1" applyBorder="1" applyAlignment="1">
      <alignment horizontal="center" vertical="center" wrapText="1"/>
    </xf>
    <xf numFmtId="3" fontId="9" fillId="0" borderId="77" xfId="61" applyNumberFormat="1" applyFont="1" applyFill="1" applyBorder="1" applyAlignment="1">
      <alignment horizontal="center" vertical="center" wrapText="1"/>
    </xf>
    <xf numFmtId="3" fontId="9" fillId="0" borderId="32" xfId="61" applyNumberFormat="1" applyFont="1" applyFill="1" applyBorder="1" applyAlignment="1">
      <alignment horizontal="center" vertical="center" wrapText="1"/>
    </xf>
    <xf numFmtId="3" fontId="38" fillId="0" borderId="31" xfId="61" applyNumberFormat="1" applyFont="1" applyFill="1" applyBorder="1" applyAlignment="1" applyProtection="1">
      <alignment horizontal="center" vertical="center" wrapText="1"/>
      <protection locked="0"/>
    </xf>
    <xf numFmtId="3" fontId="36" fillId="0" borderId="70" xfId="61" applyNumberFormat="1" applyFont="1" applyFill="1" applyBorder="1" applyAlignment="1">
      <alignment horizontal="center" vertical="center" wrapText="1"/>
    </xf>
    <xf numFmtId="3" fontId="38" fillId="0" borderId="64" xfId="61" applyNumberFormat="1" applyFont="1" applyFill="1" applyBorder="1" applyAlignment="1" applyProtection="1">
      <alignment horizontal="center" vertical="center" wrapText="1"/>
      <protection locked="0"/>
    </xf>
    <xf numFmtId="3" fontId="37" fillId="0" borderId="78" xfId="61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wrapText="1"/>
    </xf>
    <xf numFmtId="3" fontId="12" fillId="0" borderId="0" xfId="0" applyNumberFormat="1" applyFont="1" applyAlignment="1">
      <alignment horizontal="left" wrapText="1" indent="1"/>
    </xf>
    <xf numFmtId="3" fontId="7" fillId="0" borderId="0" xfId="0" applyNumberFormat="1" applyFont="1" applyAlignment="1">
      <alignment horizontal="right"/>
    </xf>
    <xf numFmtId="3" fontId="3" fillId="0" borderId="0" xfId="61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12" xfId="61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7" fillId="0" borderId="0" xfId="61" applyNumberFormat="1" applyFont="1" applyAlignment="1">
      <alignment horizontal="right"/>
    </xf>
    <xf numFmtId="3" fontId="12" fillId="34" borderId="25" xfId="0" applyNumberFormat="1" applyFont="1" applyFill="1" applyBorder="1" applyAlignment="1">
      <alignment horizontal="center" vertical="center" wrapText="1"/>
    </xf>
    <xf numFmtId="3" fontId="12" fillId="34" borderId="35" xfId="0" applyNumberFormat="1" applyFont="1" applyFill="1" applyBorder="1" applyAlignment="1">
      <alignment horizontal="center" vertical="center" wrapText="1"/>
    </xf>
    <xf numFmtId="3" fontId="12" fillId="33" borderId="52" xfId="0" applyNumberFormat="1" applyFont="1" applyFill="1" applyBorder="1" applyAlignment="1">
      <alignment horizontal="center" vertical="center" wrapText="1"/>
    </xf>
    <xf numFmtId="3" fontId="12" fillId="33" borderId="65" xfId="0" applyNumberFormat="1" applyFont="1" applyFill="1" applyBorder="1" applyAlignment="1">
      <alignment horizontal="center" vertical="center" wrapText="1"/>
    </xf>
    <xf numFmtId="3" fontId="3" fillId="33" borderId="13" xfId="61" applyNumberFormat="1" applyFont="1" applyFill="1" applyBorder="1" applyAlignment="1">
      <alignment vertical="center" wrapText="1"/>
    </xf>
    <xf numFmtId="3" fontId="3" fillId="33" borderId="42" xfId="61" applyNumberFormat="1" applyFont="1" applyFill="1" applyBorder="1" applyAlignment="1">
      <alignment vertical="center" wrapText="1"/>
    </xf>
    <xf numFmtId="3" fontId="3" fillId="0" borderId="0" xfId="0" applyNumberFormat="1" applyFont="1" applyBorder="1" applyAlignment="1">
      <alignment/>
    </xf>
    <xf numFmtId="3" fontId="3" fillId="0" borderId="31" xfId="61" applyNumberFormat="1" applyFont="1" applyFill="1" applyBorder="1" applyAlignment="1">
      <alignment vertical="center" wrapText="1"/>
    </xf>
    <xf numFmtId="3" fontId="7" fillId="0" borderId="0" xfId="0" applyNumberFormat="1" applyFont="1" applyAlignment="1">
      <alignment/>
    </xf>
    <xf numFmtId="3" fontId="3" fillId="0" borderId="0" xfId="61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12" fillId="0" borderId="0" xfId="61" applyNumberFormat="1" applyFont="1" applyAlignment="1">
      <alignment horizontal="center" wrapText="1"/>
    </xf>
    <xf numFmtId="3" fontId="4" fillId="0" borderId="12" xfId="61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0" fillId="0" borderId="0" xfId="61" applyNumberFormat="1" applyFont="1" applyAlignment="1">
      <alignment/>
    </xf>
    <xf numFmtId="3" fontId="34" fillId="0" borderId="0" xfId="0" applyNumberFormat="1" applyFont="1" applyAlignment="1">
      <alignment horizontal="right"/>
    </xf>
    <xf numFmtId="3" fontId="0" fillId="0" borderId="12" xfId="61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49" xfId="61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12" xfId="61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35" fillId="33" borderId="13" xfId="61" applyNumberFormat="1" applyFont="1" applyFill="1" applyBorder="1" applyAlignment="1">
      <alignment horizontal="center" vertical="top" wrapText="1"/>
    </xf>
    <xf numFmtId="3" fontId="35" fillId="33" borderId="13" xfId="0" applyNumberFormat="1" applyFont="1" applyFill="1" applyBorder="1" applyAlignment="1">
      <alignment horizontal="center" vertical="top" wrapText="1"/>
    </xf>
    <xf numFmtId="3" fontId="28" fillId="33" borderId="13" xfId="61" applyNumberFormat="1" applyFont="1" applyFill="1" applyBorder="1" applyAlignment="1">
      <alignment vertical="top" wrapText="1"/>
    </xf>
    <xf numFmtId="3" fontId="28" fillId="33" borderId="13" xfId="0" applyNumberFormat="1" applyFont="1" applyFill="1" applyBorder="1" applyAlignment="1">
      <alignment vertical="top" wrapText="1"/>
    </xf>
    <xf numFmtId="3" fontId="3" fillId="0" borderId="0" xfId="0" applyNumberFormat="1" applyFont="1" applyBorder="1" applyAlignment="1">
      <alignment wrapText="1"/>
    </xf>
    <xf numFmtId="3" fontId="3" fillId="0" borderId="0" xfId="61" applyNumberFormat="1" applyFont="1" applyBorder="1" applyAlignment="1">
      <alignment/>
    </xf>
    <xf numFmtId="167" fontId="84" fillId="0" borderId="12" xfId="61" applyNumberFormat="1" applyFont="1" applyBorder="1" applyAlignment="1">
      <alignment/>
    </xf>
    <xf numFmtId="167" fontId="84" fillId="0" borderId="49" xfId="61" applyNumberFormat="1" applyFont="1" applyBorder="1" applyAlignment="1">
      <alignment/>
    </xf>
    <xf numFmtId="167" fontId="36" fillId="0" borderId="75" xfId="61" applyNumberFormat="1" applyFont="1" applyFill="1" applyBorder="1" applyAlignment="1" applyProtection="1">
      <alignment horizontal="center" vertical="center" wrapText="1"/>
      <protection locked="0"/>
    </xf>
    <xf numFmtId="167" fontId="9" fillId="0" borderId="70" xfId="61" applyNumberFormat="1" applyFont="1" applyFill="1" applyBorder="1" applyAlignment="1">
      <alignment horizontal="center" vertical="center" wrapText="1"/>
    </xf>
    <xf numFmtId="167" fontId="9" fillId="0" borderId="76" xfId="61" applyNumberFormat="1" applyFont="1" applyFill="1" applyBorder="1" applyAlignment="1">
      <alignment horizontal="center" vertical="center" wrapText="1"/>
    </xf>
    <xf numFmtId="167" fontId="37" fillId="0" borderId="71" xfId="61" applyNumberFormat="1" applyFont="1" applyFill="1" applyBorder="1" applyAlignment="1">
      <alignment horizontal="center" vertical="center" wrapText="1"/>
    </xf>
    <xf numFmtId="167" fontId="36" fillId="0" borderId="35" xfId="61" applyNumberFormat="1" applyFont="1" applyFill="1" applyBorder="1" applyAlignment="1" applyProtection="1">
      <alignment horizontal="center" vertical="center" wrapText="1"/>
      <protection hidden="1"/>
    </xf>
    <xf numFmtId="167" fontId="37" fillId="0" borderId="77" xfId="61" applyNumberFormat="1" applyFont="1" applyFill="1" applyBorder="1" applyAlignment="1">
      <alignment horizontal="center" vertical="center" wrapText="1"/>
    </xf>
    <xf numFmtId="167" fontId="9" fillId="0" borderId="78" xfId="61" applyNumberFormat="1" applyFont="1" applyFill="1" applyBorder="1" applyAlignment="1">
      <alignment horizontal="center" vertical="center" wrapText="1"/>
    </xf>
    <xf numFmtId="167" fontId="9" fillId="0" borderId="71" xfId="61" applyNumberFormat="1" applyFont="1" applyFill="1" applyBorder="1" applyAlignment="1">
      <alignment horizontal="center" vertical="center" wrapText="1"/>
    </xf>
    <xf numFmtId="167" fontId="9" fillId="0" borderId="79" xfId="61" applyNumberFormat="1" applyFont="1" applyFill="1" applyBorder="1" applyAlignment="1">
      <alignment horizontal="center" vertical="center" wrapText="1"/>
    </xf>
    <xf numFmtId="167" fontId="38" fillId="0" borderId="80" xfId="61" applyNumberFormat="1" applyFont="1" applyFill="1" applyBorder="1" applyAlignment="1" applyProtection="1">
      <alignment horizontal="center" vertical="center" wrapText="1"/>
      <protection locked="0"/>
    </xf>
    <xf numFmtId="167" fontId="38" fillId="0" borderId="81" xfId="61" applyNumberFormat="1" applyFont="1" applyFill="1" applyBorder="1" applyAlignment="1" applyProtection="1">
      <alignment horizontal="center" vertical="center" wrapText="1"/>
      <protection locked="0"/>
    </xf>
    <xf numFmtId="167" fontId="9" fillId="0" borderId="64" xfId="61" applyNumberFormat="1" applyFont="1" applyFill="1" applyBorder="1" applyAlignment="1">
      <alignment horizontal="center" vertical="center" wrapText="1"/>
    </xf>
    <xf numFmtId="167" fontId="36" fillId="0" borderId="64" xfId="61" applyNumberFormat="1" applyFont="1" applyFill="1" applyBorder="1" applyAlignment="1">
      <alignment horizontal="center" vertical="center" wrapText="1"/>
    </xf>
    <xf numFmtId="167" fontId="9" fillId="0" borderId="69" xfId="61" applyNumberFormat="1" applyFont="1" applyFill="1" applyBorder="1" applyAlignment="1">
      <alignment horizontal="center" vertical="center" wrapText="1"/>
    </xf>
    <xf numFmtId="167" fontId="38" fillId="0" borderId="79" xfId="61" applyNumberFormat="1" applyFont="1" applyFill="1" applyBorder="1" applyAlignment="1" applyProtection="1">
      <alignment horizontal="center" vertical="center" wrapText="1"/>
      <protection locked="0"/>
    </xf>
    <xf numFmtId="167" fontId="9" fillId="0" borderId="80" xfId="61" applyNumberFormat="1" applyFont="1" applyFill="1" applyBorder="1" applyAlignment="1">
      <alignment horizontal="center" vertical="center" wrapText="1"/>
    </xf>
    <xf numFmtId="167" fontId="9" fillId="0" borderId="32" xfId="61" applyNumberFormat="1" applyFont="1" applyFill="1" applyBorder="1" applyAlignment="1">
      <alignment horizontal="center" vertical="center" wrapText="1"/>
    </xf>
    <xf numFmtId="167" fontId="38" fillId="0" borderId="31" xfId="61" applyNumberFormat="1" applyFont="1" applyFill="1" applyBorder="1" applyAlignment="1" applyProtection="1">
      <alignment horizontal="center" vertical="center" wrapText="1"/>
      <protection locked="0"/>
    </xf>
    <xf numFmtId="167" fontId="36" fillId="0" borderId="70" xfId="61" applyNumberFormat="1" applyFont="1" applyFill="1" applyBorder="1" applyAlignment="1">
      <alignment horizontal="center" vertical="center" wrapText="1"/>
    </xf>
    <xf numFmtId="167" fontId="38" fillId="0" borderId="64" xfId="61" applyNumberFormat="1" applyFont="1" applyFill="1" applyBorder="1" applyAlignment="1" applyProtection="1">
      <alignment horizontal="center" vertical="center" wrapText="1"/>
      <protection locked="0"/>
    </xf>
    <xf numFmtId="167" fontId="38" fillId="0" borderId="69" xfId="61" applyNumberFormat="1" applyFont="1" applyFill="1" applyBorder="1" applyAlignment="1" applyProtection="1">
      <alignment horizontal="center" vertical="center" wrapText="1"/>
      <protection locked="0"/>
    </xf>
    <xf numFmtId="167" fontId="36" fillId="35" borderId="64" xfId="61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5" fontId="85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 applyProtection="1">
      <alignment/>
      <protection locked="0"/>
    </xf>
    <xf numFmtId="167" fontId="38" fillId="0" borderId="71" xfId="61" applyNumberFormat="1" applyFont="1" applyFill="1" applyBorder="1" applyAlignment="1" applyProtection="1">
      <alignment horizontal="center" vertical="center" wrapText="1"/>
      <protection locked="0"/>
    </xf>
    <xf numFmtId="41" fontId="36" fillId="0" borderId="77" xfId="61" applyNumberFormat="1" applyFont="1" applyFill="1" applyBorder="1" applyAlignment="1">
      <alignment horizontal="center" vertical="center" wrapText="1"/>
    </xf>
    <xf numFmtId="41" fontId="36" fillId="0" borderId="75" xfId="61" applyNumberFormat="1" applyFont="1" applyFill="1" applyBorder="1" applyAlignment="1">
      <alignment horizontal="center" vertical="center" wrapText="1"/>
    </xf>
    <xf numFmtId="164" fontId="0" fillId="33" borderId="12" xfId="61" applyNumberFormat="1" applyFont="1" applyFill="1" applyBorder="1" applyAlignment="1">
      <alignment/>
    </xf>
    <xf numFmtId="164" fontId="84" fillId="0" borderId="49" xfId="61" applyNumberFormat="1" applyFont="1" applyBorder="1" applyAlignment="1">
      <alignment/>
    </xf>
    <xf numFmtId="164" fontId="84" fillId="0" borderId="49" xfId="61" applyNumberFormat="1" applyFont="1" applyFill="1" applyBorder="1" applyAlignment="1">
      <alignment/>
    </xf>
    <xf numFmtId="164" fontId="84" fillId="37" borderId="50" xfId="61" applyNumberFormat="1" applyFont="1" applyFill="1" applyBorder="1" applyAlignment="1">
      <alignment/>
    </xf>
    <xf numFmtId="164" fontId="84" fillId="37" borderId="49" xfId="61" applyNumberFormat="1" applyFont="1" applyFill="1" applyBorder="1" applyAlignment="1">
      <alignment horizontal="right" vertical="top"/>
    </xf>
    <xf numFmtId="164" fontId="84" fillId="0" borderId="12" xfId="61" applyNumberFormat="1" applyFont="1" applyFill="1" applyBorder="1" applyAlignment="1">
      <alignment/>
    </xf>
    <xf numFmtId="164" fontId="0" fillId="37" borderId="49" xfId="61" applyNumberFormat="1" applyFont="1" applyFill="1" applyBorder="1" applyAlignment="1">
      <alignment/>
    </xf>
    <xf numFmtId="164" fontId="0" fillId="0" borderId="49" xfId="61" applyNumberFormat="1" applyFill="1" applyBorder="1" applyAlignment="1">
      <alignment/>
    </xf>
    <xf numFmtId="3" fontId="7" fillId="0" borderId="71" xfId="61" applyNumberFormat="1" applyFont="1" applyFill="1" applyBorder="1" applyAlignment="1" applyProtection="1">
      <alignment vertical="center" wrapText="1"/>
      <protection locked="0"/>
    </xf>
    <xf numFmtId="3" fontId="32" fillId="0" borderId="80" xfId="61" applyNumberFormat="1" applyFont="1" applyFill="1" applyBorder="1" applyAlignment="1" applyProtection="1">
      <alignment vertical="center" wrapText="1"/>
      <protection/>
    </xf>
    <xf numFmtId="3" fontId="7" fillId="0" borderId="69" xfId="61" applyNumberFormat="1" applyFont="1" applyFill="1" applyBorder="1" applyAlignment="1" applyProtection="1">
      <alignment vertical="center" wrapText="1"/>
      <protection/>
    </xf>
    <xf numFmtId="3" fontId="32" fillId="0" borderId="69" xfId="61" applyNumberFormat="1" applyFont="1" applyFill="1" applyBorder="1" applyAlignment="1" applyProtection="1">
      <alignment vertical="center" wrapText="1"/>
      <protection/>
    </xf>
    <xf numFmtId="3" fontId="7" fillId="0" borderId="80" xfId="61" applyNumberFormat="1" applyFont="1" applyFill="1" applyBorder="1" applyAlignment="1" applyProtection="1">
      <alignment vertical="center" wrapText="1"/>
      <protection locked="0"/>
    </xf>
    <xf numFmtId="3" fontId="7" fillId="0" borderId="82" xfId="61" applyNumberFormat="1" applyFont="1" applyFill="1" applyBorder="1" applyAlignment="1" applyProtection="1">
      <alignment vertical="center" wrapText="1"/>
      <protection locked="0"/>
    </xf>
    <xf numFmtId="3" fontId="7" fillId="0" borderId="82" xfId="63" applyNumberFormat="1" applyFont="1" applyFill="1" applyBorder="1" applyAlignment="1" applyProtection="1">
      <alignment vertical="center" wrapText="1"/>
      <protection locked="0"/>
    </xf>
    <xf numFmtId="3" fontId="12" fillId="33" borderId="64" xfId="0" applyNumberFormat="1" applyFont="1" applyFill="1" applyBorder="1" applyAlignment="1" applyProtection="1">
      <alignment vertical="center" wrapText="1"/>
      <protection/>
    </xf>
    <xf numFmtId="3" fontId="7" fillId="36" borderId="70" xfId="0" applyNumberFormat="1" applyFont="1" applyFill="1" applyBorder="1" applyAlignment="1" applyProtection="1">
      <alignment vertical="center" wrapText="1"/>
      <protection/>
    </xf>
    <xf numFmtId="3" fontId="7" fillId="0" borderId="71" xfId="63" applyNumberFormat="1" applyFont="1" applyFill="1" applyBorder="1" applyAlignment="1" applyProtection="1">
      <alignment vertical="center" wrapText="1"/>
      <protection locked="0"/>
    </xf>
    <xf numFmtId="3" fontId="7" fillId="0" borderId="80" xfId="63" applyNumberFormat="1" applyFont="1" applyFill="1" applyBorder="1" applyAlignment="1" applyProtection="1">
      <alignment vertical="center" wrapText="1"/>
      <protection locked="0"/>
    </xf>
    <xf numFmtId="3" fontId="7" fillId="0" borderId="83" xfId="61" applyNumberFormat="1" applyFont="1" applyFill="1" applyBorder="1" applyAlignment="1" applyProtection="1">
      <alignment vertical="center" wrapText="1"/>
      <protection locked="0"/>
    </xf>
    <xf numFmtId="3" fontId="7" fillId="0" borderId="83" xfId="63" applyNumberFormat="1" applyFont="1" applyFill="1" applyBorder="1" applyAlignment="1" applyProtection="1">
      <alignment vertical="center" wrapText="1"/>
      <protection locked="0"/>
    </xf>
    <xf numFmtId="3" fontId="7" fillId="0" borderId="69" xfId="61" applyNumberFormat="1" applyFont="1" applyFill="1" applyBorder="1" applyAlignment="1" applyProtection="1">
      <alignment vertical="center" wrapText="1"/>
      <protection locked="0"/>
    </xf>
    <xf numFmtId="3" fontId="7" fillId="0" borderId="69" xfId="63" applyNumberFormat="1" applyFont="1" applyFill="1" applyBorder="1" applyAlignment="1" applyProtection="1">
      <alignment vertical="center" wrapText="1"/>
      <protection locked="0"/>
    </xf>
    <xf numFmtId="3" fontId="12" fillId="36" borderId="74" xfId="61" applyNumberFormat="1" applyFont="1" applyFill="1" applyBorder="1" applyAlignment="1" applyProtection="1">
      <alignment vertical="center" wrapText="1"/>
      <protection/>
    </xf>
    <xf numFmtId="3" fontId="12" fillId="35" borderId="35" xfId="61" applyNumberFormat="1" applyFont="1" applyFill="1" applyBorder="1" applyAlignment="1" applyProtection="1">
      <alignment vertical="center" wrapText="1"/>
      <protection/>
    </xf>
    <xf numFmtId="3" fontId="12" fillId="0" borderId="0" xfId="61" applyNumberFormat="1" applyFont="1" applyFill="1" applyBorder="1" applyAlignment="1" applyProtection="1">
      <alignment vertical="center" wrapText="1"/>
      <protection locked="0"/>
    </xf>
    <xf numFmtId="3" fontId="12" fillId="0" borderId="0" xfId="63" applyNumberFormat="1" applyFont="1" applyFill="1" applyBorder="1" applyAlignment="1" applyProtection="1">
      <alignment vertical="center" wrapText="1"/>
      <protection locked="0"/>
    </xf>
    <xf numFmtId="3" fontId="12" fillId="36" borderId="64" xfId="63" applyNumberFormat="1" applyFont="1" applyFill="1" applyBorder="1" applyAlignment="1" applyProtection="1">
      <alignment vertical="center" wrapText="1"/>
      <protection/>
    </xf>
    <xf numFmtId="3" fontId="32" fillId="33" borderId="71" xfId="63" applyNumberFormat="1" applyFont="1" applyFill="1" applyBorder="1" applyAlignment="1" applyProtection="1">
      <alignment vertical="center" wrapText="1"/>
      <protection/>
    </xf>
    <xf numFmtId="3" fontId="7" fillId="0" borderId="84" xfId="61" applyNumberFormat="1" applyFont="1" applyFill="1" applyBorder="1" applyAlignment="1" applyProtection="1">
      <alignment vertical="center" wrapText="1"/>
      <protection locked="0"/>
    </xf>
    <xf numFmtId="3" fontId="7" fillId="0" borderId="84" xfId="63" applyNumberFormat="1" applyFont="1" applyFill="1" applyBorder="1" applyAlignment="1" applyProtection="1">
      <alignment vertical="center" wrapText="1"/>
      <protection locked="0"/>
    </xf>
    <xf numFmtId="3" fontId="86" fillId="0" borderId="69" xfId="61" applyNumberFormat="1" applyFont="1" applyFill="1" applyBorder="1" applyAlignment="1" applyProtection="1">
      <alignment vertical="center" wrapText="1"/>
      <protection locked="0"/>
    </xf>
    <xf numFmtId="167" fontId="9" fillId="0" borderId="77" xfId="61" applyNumberFormat="1" applyFont="1" applyFill="1" applyBorder="1" applyAlignment="1">
      <alignment horizontal="center" vertical="center" wrapText="1"/>
    </xf>
    <xf numFmtId="167" fontId="38" fillId="0" borderId="78" xfId="61" applyNumberFormat="1" applyFont="1" applyFill="1" applyBorder="1" applyAlignment="1" applyProtection="1">
      <alignment horizontal="center" vertical="center" wrapText="1"/>
      <protection locked="0"/>
    </xf>
    <xf numFmtId="43" fontId="87" fillId="0" borderId="0" xfId="61" applyFont="1" applyAlignment="1">
      <alignment/>
    </xf>
    <xf numFmtId="43" fontId="3" fillId="0" borderId="0" xfId="0" applyNumberFormat="1" applyFont="1" applyAlignment="1">
      <alignment vertical="center" wrapText="1"/>
    </xf>
    <xf numFmtId="168" fontId="3" fillId="0" borderId="0" xfId="61" applyNumberFormat="1" applyFont="1" applyAlignment="1">
      <alignment/>
    </xf>
    <xf numFmtId="3" fontId="3" fillId="0" borderId="0" xfId="0" applyNumberFormat="1" applyFont="1" applyAlignment="1">
      <alignment horizontal="center"/>
    </xf>
    <xf numFmtId="41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17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12" fillId="0" borderId="0" xfId="61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3" fontId="12" fillId="0" borderId="0" xfId="61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7" fillId="0" borderId="0" xfId="61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3" fontId="12" fillId="0" borderId="12" xfId="61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3" fontId="34" fillId="0" borderId="0" xfId="0" applyNumberFormat="1" applyFont="1" applyAlignment="1">
      <alignment horizontal="center"/>
    </xf>
    <xf numFmtId="0" fontId="25" fillId="0" borderId="85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5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2" fillId="0" borderId="0" xfId="61" applyNumberFormat="1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distributed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167" fontId="38" fillId="0" borderId="29" xfId="61" applyNumberFormat="1" applyFont="1" applyFill="1" applyBorder="1" applyAlignment="1" applyProtection="1">
      <alignment horizontal="center" vertical="center" wrapText="1"/>
      <protection locked="0"/>
    </xf>
    <xf numFmtId="167" fontId="38" fillId="0" borderId="42" xfId="61" applyNumberFormat="1" applyFont="1" applyFill="1" applyBorder="1" applyAlignment="1" applyProtection="1">
      <alignment horizontal="center" vertical="center" wrapText="1"/>
      <protection locked="0"/>
    </xf>
    <xf numFmtId="167" fontId="38" fillId="0" borderId="29" xfId="0" applyNumberFormat="1" applyFont="1" applyFill="1" applyBorder="1" applyAlignment="1">
      <alignment horizontal="center" vertical="center" wrapText="1"/>
    </xf>
    <xf numFmtId="167" fontId="38" fillId="0" borderId="42" xfId="0" applyNumberFormat="1" applyFont="1" applyFill="1" applyBorder="1" applyAlignment="1">
      <alignment horizontal="center" vertical="center" wrapText="1"/>
    </xf>
    <xf numFmtId="167" fontId="38" fillId="0" borderId="78" xfId="0" applyNumberFormat="1" applyFont="1" applyFill="1" applyBorder="1" applyAlignment="1">
      <alignment horizontal="center" vertical="center" wrapText="1"/>
    </xf>
    <xf numFmtId="167" fontId="38" fillId="0" borderId="78" xfId="61" applyNumberFormat="1" applyFont="1" applyFill="1" applyBorder="1" applyAlignment="1" applyProtection="1">
      <alignment horizontal="center" vertical="center" wrapText="1"/>
      <protection locked="0"/>
    </xf>
    <xf numFmtId="167" fontId="36" fillId="0" borderId="86" xfId="61" applyNumberFormat="1" applyFont="1" applyFill="1" applyBorder="1" applyAlignment="1">
      <alignment horizontal="center" vertical="center" wrapText="1"/>
    </xf>
    <xf numFmtId="167" fontId="36" fillId="0" borderId="34" xfId="61" applyNumberFormat="1" applyFont="1" applyFill="1" applyBorder="1" applyAlignment="1">
      <alignment horizontal="center" vertical="center" wrapText="1"/>
    </xf>
    <xf numFmtId="166" fontId="38" fillId="0" borderId="87" xfId="61" applyNumberFormat="1" applyFont="1" applyFill="1" applyBorder="1" applyAlignment="1" applyProtection="1">
      <alignment vertical="center" wrapText="1"/>
      <protection locked="0"/>
    </xf>
    <xf numFmtId="166" fontId="38" fillId="0" borderId="45" xfId="61" applyNumberFormat="1" applyFont="1" applyFill="1" applyBorder="1" applyAlignment="1" applyProtection="1">
      <alignment vertical="center" wrapText="1"/>
      <protection locked="0"/>
    </xf>
    <xf numFmtId="167" fontId="38" fillId="0" borderId="29" xfId="61" applyNumberFormat="1" applyFont="1" applyFill="1" applyBorder="1" applyAlignment="1" applyProtection="1">
      <alignment vertical="center" wrapText="1"/>
      <protection locked="0"/>
    </xf>
    <xf numFmtId="167" fontId="38" fillId="0" borderId="42" xfId="61" applyNumberFormat="1" applyFont="1" applyFill="1" applyBorder="1" applyAlignment="1" applyProtection="1">
      <alignment vertical="center" wrapText="1"/>
      <protection locked="0"/>
    </xf>
    <xf numFmtId="166" fontId="38" fillId="0" borderId="87" xfId="61" applyNumberFormat="1" applyFont="1" applyFill="1" applyBorder="1" applyAlignment="1" applyProtection="1">
      <alignment horizontal="center" vertical="center" wrapText="1"/>
      <protection locked="0"/>
    </xf>
    <xf numFmtId="166" fontId="38" fillId="0" borderId="32" xfId="61" applyNumberFormat="1" applyFont="1" applyFill="1" applyBorder="1" applyAlignment="1" applyProtection="1">
      <alignment horizontal="center" vertical="center" wrapText="1"/>
      <protection locked="0"/>
    </xf>
    <xf numFmtId="167" fontId="88" fillId="0" borderId="29" xfId="0" applyNumberFormat="1" applyFont="1" applyFill="1" applyBorder="1" applyAlignment="1">
      <alignment horizontal="center" vertical="center" wrapText="1"/>
    </xf>
    <xf numFmtId="167" fontId="88" fillId="0" borderId="78" xfId="0" applyNumberFormat="1" applyFont="1" applyFill="1" applyBorder="1" applyAlignment="1">
      <alignment horizontal="center" vertical="center" wrapText="1"/>
    </xf>
    <xf numFmtId="4" fontId="15" fillId="34" borderId="66" xfId="0" applyNumberFormat="1" applyFont="1" applyFill="1" applyBorder="1" applyAlignment="1">
      <alignment horizontal="center" vertical="center" wrapText="1"/>
    </xf>
    <xf numFmtId="4" fontId="15" fillId="34" borderId="88" xfId="0" applyNumberFormat="1" applyFont="1" applyFill="1" applyBorder="1" applyAlignment="1">
      <alignment horizontal="center" vertical="center" wrapText="1"/>
    </xf>
    <xf numFmtId="167" fontId="88" fillId="0" borderId="89" xfId="61" applyNumberFormat="1" applyFont="1" applyFill="1" applyBorder="1" applyAlignment="1" applyProtection="1">
      <alignment horizontal="center" vertical="center" wrapText="1"/>
      <protection locked="0"/>
    </xf>
    <xf numFmtId="167" fontId="88" fillId="0" borderId="90" xfId="61" applyNumberFormat="1" applyFont="1" applyFill="1" applyBorder="1" applyAlignment="1" applyProtection="1">
      <alignment horizontal="center" vertical="center" wrapText="1"/>
      <protection locked="0"/>
    </xf>
    <xf numFmtId="0" fontId="15" fillId="34" borderId="91" xfId="0" applyFont="1" applyFill="1" applyBorder="1" applyAlignment="1">
      <alignment horizontal="center" vertical="center" wrapText="1"/>
    </xf>
    <xf numFmtId="0" fontId="15" fillId="34" borderId="46" xfId="0" applyFont="1" applyFill="1" applyBorder="1" applyAlignment="1">
      <alignment horizontal="center" vertical="center" wrapText="1"/>
    </xf>
    <xf numFmtId="0" fontId="15" fillId="34" borderId="90" xfId="0" applyFont="1" applyFill="1" applyBorder="1" applyAlignment="1">
      <alignment horizontal="center" vertical="center" wrapText="1"/>
    </xf>
    <xf numFmtId="0" fontId="15" fillId="34" borderId="92" xfId="0" applyFont="1" applyFill="1" applyBorder="1" applyAlignment="1">
      <alignment horizontal="center" vertical="center" wrapText="1"/>
    </xf>
    <xf numFmtId="0" fontId="15" fillId="34" borderId="93" xfId="0" applyFont="1" applyFill="1" applyBorder="1" applyAlignment="1">
      <alignment horizontal="center" vertical="center" wrapText="1"/>
    </xf>
    <xf numFmtId="0" fontId="15" fillId="34" borderId="94" xfId="0" applyFont="1" applyFill="1" applyBorder="1" applyAlignment="1">
      <alignment horizontal="center" vertical="center" wrapText="1"/>
    </xf>
    <xf numFmtId="49" fontId="15" fillId="34" borderId="16" xfId="0" applyNumberFormat="1" applyFont="1" applyFill="1" applyBorder="1" applyAlignment="1">
      <alignment horizontal="center" vertical="center" wrapText="1"/>
    </xf>
    <xf numFmtId="49" fontId="15" fillId="34" borderId="21" xfId="0" applyNumberFormat="1" applyFont="1" applyFill="1" applyBorder="1" applyAlignment="1">
      <alignment horizontal="center" vertical="center" wrapText="1"/>
    </xf>
    <xf numFmtId="167" fontId="38" fillId="0" borderId="89" xfId="61" applyNumberFormat="1" applyFont="1" applyFill="1" applyBorder="1" applyAlignment="1" applyProtection="1">
      <alignment horizontal="center" vertical="center" wrapText="1"/>
      <protection locked="0"/>
    </xf>
    <xf numFmtId="167" fontId="38" fillId="0" borderId="94" xfId="61" applyNumberFormat="1" applyFont="1" applyFill="1" applyBorder="1" applyAlignment="1" applyProtection="1">
      <alignment horizontal="center" vertical="center" wrapText="1"/>
      <protection locked="0"/>
    </xf>
    <xf numFmtId="0" fontId="15" fillId="34" borderId="66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0" fillId="33" borderId="95" xfId="0" applyFont="1" applyFill="1" applyBorder="1" applyAlignment="1">
      <alignment horizontal="left" vertical="center" wrapText="1"/>
    </xf>
    <xf numFmtId="0" fontId="10" fillId="33" borderId="41" xfId="0" applyFont="1" applyFill="1" applyBorder="1" applyAlignment="1">
      <alignment horizontal="left" vertical="center" wrapText="1"/>
    </xf>
    <xf numFmtId="49" fontId="10" fillId="33" borderId="18" xfId="0" applyNumberFormat="1" applyFont="1" applyFill="1" applyBorder="1" applyAlignment="1">
      <alignment horizontal="center" vertical="center" wrapText="1"/>
    </xf>
    <xf numFmtId="49" fontId="10" fillId="33" borderId="28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167" fontId="9" fillId="0" borderId="88" xfId="61" applyNumberFormat="1" applyFont="1" applyFill="1" applyBorder="1" applyAlignment="1">
      <alignment horizontal="center" vertical="center" wrapText="1"/>
    </xf>
    <xf numFmtId="167" fontId="9" fillId="0" borderId="77" xfId="61" applyNumberFormat="1" applyFont="1" applyFill="1" applyBorder="1" applyAlignment="1">
      <alignment horizontal="center" vertical="center" wrapText="1"/>
    </xf>
    <xf numFmtId="3" fontId="9" fillId="0" borderId="88" xfId="61" applyNumberFormat="1" applyFont="1" applyFill="1" applyBorder="1" applyAlignment="1">
      <alignment horizontal="center" vertical="center" wrapText="1"/>
    </xf>
    <xf numFmtId="3" fontId="9" fillId="0" borderId="77" xfId="61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Ф-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4">
      <selection activeCell="F26" sqref="F26"/>
    </sheetView>
  </sheetViews>
  <sheetFormatPr defaultColWidth="9.00390625" defaultRowHeight="12.75"/>
  <cols>
    <col min="1" max="1" width="10.00390625" style="1" customWidth="1"/>
    <col min="2" max="2" width="11.00390625" style="1" customWidth="1"/>
    <col min="3" max="3" width="9.125" style="1" customWidth="1"/>
    <col min="4" max="4" width="11.25390625" style="1" customWidth="1"/>
    <col min="5" max="5" width="9.125" style="1" customWidth="1"/>
    <col min="6" max="6" width="14.375" style="1" bestFit="1" customWidth="1"/>
    <col min="7" max="7" width="9.125" style="1" customWidth="1"/>
    <col min="8" max="8" width="13.625" style="1" customWidth="1"/>
    <col min="9" max="9" width="2.125" style="1" customWidth="1"/>
    <col min="10" max="16384" width="9.125" style="1" customWidth="1"/>
  </cols>
  <sheetData>
    <row r="1" spans="1:8" ht="48.75" customHeight="1" thickTop="1">
      <c r="A1" s="31"/>
      <c r="B1" s="32"/>
      <c r="C1" s="32"/>
      <c r="D1" s="32"/>
      <c r="E1" s="33"/>
      <c r="F1" s="33"/>
      <c r="G1" s="34"/>
      <c r="H1" s="35"/>
    </row>
    <row r="2" spans="1:8" ht="40.5" customHeight="1">
      <c r="A2" s="36"/>
      <c r="B2" s="189"/>
      <c r="C2" s="37"/>
      <c r="D2" s="37"/>
      <c r="E2" s="37"/>
      <c r="F2" s="363" t="s">
        <v>123</v>
      </c>
      <c r="G2" s="363"/>
      <c r="H2" s="364"/>
    </row>
    <row r="3" spans="1:8" ht="40.5" customHeight="1">
      <c r="A3" s="38"/>
      <c r="B3" s="37"/>
      <c r="C3" s="37"/>
      <c r="D3" s="37"/>
      <c r="E3" s="37"/>
      <c r="F3" s="20"/>
      <c r="G3" s="20"/>
      <c r="H3" s="39"/>
    </row>
    <row r="4" spans="1:8" ht="40.5" customHeight="1">
      <c r="A4" s="38"/>
      <c r="B4" s="37"/>
      <c r="C4" s="291"/>
      <c r="D4" s="291"/>
      <c r="E4" s="291"/>
      <c r="F4" s="271"/>
      <c r="G4" s="20"/>
      <c r="H4" s="39"/>
    </row>
    <row r="5" spans="1:8" ht="40.5" customHeight="1">
      <c r="A5" s="38"/>
      <c r="B5" s="37"/>
      <c r="C5" s="291"/>
      <c r="D5" s="291"/>
      <c r="E5" s="291"/>
      <c r="F5" s="271"/>
      <c r="G5" s="20"/>
      <c r="H5" s="39"/>
    </row>
    <row r="6" spans="1:8" ht="18.75">
      <c r="A6" s="40"/>
      <c r="B6" s="20"/>
      <c r="C6" s="292"/>
      <c r="D6" s="292"/>
      <c r="E6" s="271"/>
      <c r="F6" s="271"/>
      <c r="G6" s="20"/>
      <c r="H6" s="39"/>
    </row>
    <row r="7" spans="1:14" ht="97.5" customHeight="1">
      <c r="A7" s="370" t="s">
        <v>312</v>
      </c>
      <c r="B7" s="371"/>
      <c r="C7" s="372"/>
      <c r="D7" s="372"/>
      <c r="E7" s="373"/>
      <c r="F7" s="373"/>
      <c r="G7" s="371"/>
      <c r="H7" s="374"/>
      <c r="J7" s="41"/>
      <c r="K7" s="41"/>
      <c r="L7" s="41"/>
      <c r="M7" s="41"/>
      <c r="N7" s="41"/>
    </row>
    <row r="8" spans="1:8" ht="27.75" customHeight="1">
      <c r="A8" s="375" t="s">
        <v>124</v>
      </c>
      <c r="B8" s="376"/>
      <c r="C8" s="367"/>
      <c r="D8" s="367"/>
      <c r="E8" s="368"/>
      <c r="F8" s="368"/>
      <c r="G8" s="376"/>
      <c r="H8" s="377"/>
    </row>
    <row r="9" spans="1:8" ht="26.25" customHeight="1">
      <c r="A9" s="154"/>
      <c r="B9" s="383" t="s">
        <v>149</v>
      </c>
      <c r="C9" s="384"/>
      <c r="D9" s="384"/>
      <c r="E9" s="385"/>
      <c r="F9" s="385"/>
      <c r="G9" s="383"/>
      <c r="H9" s="155"/>
    </row>
    <row r="10" spans="1:8" ht="18.75" customHeight="1">
      <c r="A10" s="378" t="s">
        <v>86</v>
      </c>
      <c r="B10" s="379"/>
      <c r="C10" s="380"/>
      <c r="D10" s="380"/>
      <c r="E10" s="381"/>
      <c r="F10" s="381"/>
      <c r="G10" s="379"/>
      <c r="H10" s="382"/>
    </row>
    <row r="11" spans="1:8" ht="30" customHeight="1">
      <c r="A11" s="365" t="s">
        <v>313</v>
      </c>
      <c r="B11" s="366"/>
      <c r="C11" s="367"/>
      <c r="D11" s="367"/>
      <c r="E11" s="368"/>
      <c r="F11" s="368"/>
      <c r="G11" s="366"/>
      <c r="H11" s="369"/>
    </row>
    <row r="12" spans="1:8" ht="12.75">
      <c r="A12" s="42"/>
      <c r="B12" s="20"/>
      <c r="C12" s="292"/>
      <c r="D12" s="292"/>
      <c r="E12" s="271"/>
      <c r="F12" s="271"/>
      <c r="G12" s="20"/>
      <c r="H12" s="39"/>
    </row>
    <row r="13" spans="1:8" ht="12.75">
      <c r="A13" s="42"/>
      <c r="B13" s="20"/>
      <c r="C13" s="292"/>
      <c r="D13" s="292"/>
      <c r="E13" s="271"/>
      <c r="F13" s="271"/>
      <c r="G13" s="20"/>
      <c r="H13" s="39"/>
    </row>
    <row r="14" spans="1:8" ht="12.75">
      <c r="A14" s="42"/>
      <c r="B14" s="20"/>
      <c r="C14" s="292"/>
      <c r="D14" s="292"/>
      <c r="E14" s="271"/>
      <c r="F14" s="271"/>
      <c r="G14" s="20"/>
      <c r="H14" s="39"/>
    </row>
    <row r="15" spans="1:8" ht="12.75">
      <c r="A15" s="42"/>
      <c r="B15" s="20"/>
      <c r="C15" s="292"/>
      <c r="D15" s="292"/>
      <c r="E15" s="271"/>
      <c r="F15" s="271"/>
      <c r="G15" s="20"/>
      <c r="H15" s="39"/>
    </row>
    <row r="16" spans="1:8" ht="12.75">
      <c r="A16" s="42"/>
      <c r="B16" s="20"/>
      <c r="C16" s="292"/>
      <c r="D16" s="292"/>
      <c r="E16" s="271"/>
      <c r="F16" s="271"/>
      <c r="G16" s="20"/>
      <c r="H16" s="39"/>
    </row>
    <row r="17" spans="1:8" ht="12.75">
      <c r="A17" s="42"/>
      <c r="B17" s="20"/>
      <c r="C17" s="292"/>
      <c r="D17" s="292"/>
      <c r="E17" s="271"/>
      <c r="F17" s="271"/>
      <c r="G17" s="20"/>
      <c r="H17" s="39"/>
    </row>
    <row r="18" spans="1:8" ht="12.75">
      <c r="A18" s="42"/>
      <c r="B18" s="20"/>
      <c r="C18" s="292"/>
      <c r="D18" s="292"/>
      <c r="E18" s="271"/>
      <c r="F18" s="271"/>
      <c r="G18" s="20"/>
      <c r="H18" s="39"/>
    </row>
    <row r="19" spans="1:8" ht="12.75">
      <c r="A19" s="42"/>
      <c r="B19" s="20"/>
      <c r="C19" s="292"/>
      <c r="D19" s="292"/>
      <c r="E19" s="271"/>
      <c r="F19" s="271"/>
      <c r="G19" s="20"/>
      <c r="H19" s="39"/>
    </row>
    <row r="20" spans="1:8" ht="12.75">
      <c r="A20" s="42"/>
      <c r="B20" s="20"/>
      <c r="C20" s="271"/>
      <c r="D20" s="271"/>
      <c r="E20" s="271"/>
      <c r="F20" s="271"/>
      <c r="G20" s="20"/>
      <c r="H20" s="39"/>
    </row>
    <row r="21" spans="1:8" ht="12.75">
      <c r="A21" s="42"/>
      <c r="B21" s="20"/>
      <c r="C21" s="271"/>
      <c r="D21" s="271"/>
      <c r="E21" s="271"/>
      <c r="F21" s="271"/>
      <c r="G21" s="20"/>
      <c r="H21" s="39"/>
    </row>
    <row r="22" spans="1:8" ht="12.75">
      <c r="A22" s="42"/>
      <c r="B22" s="20"/>
      <c r="C22" s="271"/>
      <c r="D22" s="271"/>
      <c r="E22" s="271"/>
      <c r="F22" s="271"/>
      <c r="G22" s="20"/>
      <c r="H22" s="39"/>
    </row>
    <row r="23" spans="1:8" ht="12.75">
      <c r="A23" s="42"/>
      <c r="B23" s="20"/>
      <c r="C23" s="271"/>
      <c r="D23" s="271"/>
      <c r="E23" s="271"/>
      <c r="F23" s="292"/>
      <c r="G23" s="20"/>
      <c r="H23" s="39"/>
    </row>
    <row r="24" spans="1:8" ht="12.75">
      <c r="A24" s="42"/>
      <c r="B24" s="20"/>
      <c r="C24" s="271"/>
      <c r="D24" s="271"/>
      <c r="E24" s="271"/>
      <c r="F24" s="271"/>
      <c r="G24" s="20"/>
      <c r="H24" s="39"/>
    </row>
    <row r="25" spans="1:8" ht="12.75">
      <c r="A25" s="42"/>
      <c r="B25" s="20"/>
      <c r="C25" s="271"/>
      <c r="D25" s="271"/>
      <c r="E25" s="271"/>
      <c r="F25" s="271"/>
      <c r="G25" s="20"/>
      <c r="H25" s="39"/>
    </row>
    <row r="26" spans="1:8" ht="12.75">
      <c r="A26" s="42"/>
      <c r="B26" s="20"/>
      <c r="C26" s="271"/>
      <c r="D26" s="271"/>
      <c r="E26" s="271"/>
      <c r="F26" s="271"/>
      <c r="G26" s="20"/>
      <c r="H26" s="39"/>
    </row>
    <row r="27" spans="1:8" ht="12.75">
      <c r="A27" s="42"/>
      <c r="B27" s="20"/>
      <c r="C27" s="271"/>
      <c r="D27" s="271"/>
      <c r="E27" s="271"/>
      <c r="F27" s="271"/>
      <c r="G27" s="20"/>
      <c r="H27" s="39"/>
    </row>
    <row r="28" spans="1:8" ht="12.75">
      <c r="A28" s="42"/>
      <c r="B28" s="20"/>
      <c r="C28" s="271"/>
      <c r="D28" s="271"/>
      <c r="E28" s="271"/>
      <c r="F28" s="271"/>
      <c r="G28" s="20"/>
      <c r="H28" s="39"/>
    </row>
    <row r="29" spans="1:8" ht="12.75">
      <c r="A29" s="42"/>
      <c r="B29" s="20"/>
      <c r="C29" s="271"/>
      <c r="D29" s="271"/>
      <c r="E29" s="271"/>
      <c r="F29" s="271"/>
      <c r="G29" s="20"/>
      <c r="H29" s="39"/>
    </row>
    <row r="30" spans="1:8" ht="12.75">
      <c r="A30" s="42"/>
      <c r="B30" s="20"/>
      <c r="C30" s="271"/>
      <c r="D30" s="271"/>
      <c r="E30" s="271"/>
      <c r="F30" s="271"/>
      <c r="G30" s="20"/>
      <c r="H30" s="39"/>
    </row>
    <row r="31" spans="1:8" ht="12.75">
      <c r="A31" s="42"/>
      <c r="B31" s="20"/>
      <c r="C31" s="271"/>
      <c r="D31" s="271"/>
      <c r="E31" s="271"/>
      <c r="F31" s="271"/>
      <c r="G31" s="20"/>
      <c r="H31" s="39"/>
    </row>
    <row r="32" spans="1:8" ht="12.75">
      <c r="A32" s="42"/>
      <c r="B32" s="20"/>
      <c r="C32" s="208"/>
      <c r="D32" s="208"/>
      <c r="E32" s="20"/>
      <c r="F32" s="20"/>
      <c r="G32" s="20"/>
      <c r="H32" s="39"/>
    </row>
    <row r="33" spans="1:8" ht="13.5" thickBot="1">
      <c r="A33" s="43"/>
      <c r="B33" s="44"/>
      <c r="C33" s="209"/>
      <c r="D33" s="209"/>
      <c r="E33" s="44"/>
      <c r="F33" s="167"/>
      <c r="G33" s="44"/>
      <c r="H33" s="45"/>
    </row>
    <row r="34" spans="3:4" ht="13.5" thickTop="1">
      <c r="C34" s="190"/>
      <c r="D34" s="190"/>
    </row>
  </sheetData>
  <sheetProtection/>
  <mergeCells count="6">
    <mergeCell ref="F2:H2"/>
    <mergeCell ref="A11:H11"/>
    <mergeCell ref="A7:H7"/>
    <mergeCell ref="A8:H8"/>
    <mergeCell ref="A10:H10"/>
    <mergeCell ref="B9:G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I104"/>
  <sheetViews>
    <sheetView zoomScale="115" zoomScaleNormal="115" zoomScalePageLayoutView="0" workbookViewId="0" topLeftCell="A20">
      <selection activeCell="E51" sqref="E51"/>
    </sheetView>
  </sheetViews>
  <sheetFormatPr defaultColWidth="9.00390625" defaultRowHeight="12.75"/>
  <cols>
    <col min="1" max="1" width="3.375" style="176" customWidth="1"/>
    <col min="2" max="2" width="26.625" style="0" customWidth="1"/>
    <col min="3" max="3" width="22.125" style="0" customWidth="1"/>
    <col min="4" max="4" width="11.25390625" style="0" customWidth="1"/>
    <col min="5" max="5" width="24.125" style="0" customWidth="1"/>
    <col min="6" max="6" width="16.625" style="0" bestFit="1" customWidth="1"/>
    <col min="8" max="8" width="13.625" style="0" customWidth="1"/>
  </cols>
  <sheetData>
    <row r="1" spans="2:5" ht="15.75">
      <c r="B1" s="392" t="s">
        <v>2</v>
      </c>
      <c r="C1" s="392"/>
      <c r="D1" s="392"/>
      <c r="E1" s="392"/>
    </row>
    <row r="2" spans="2:9" ht="18">
      <c r="B2" s="393" t="s">
        <v>314</v>
      </c>
      <c r="C2" s="393"/>
      <c r="D2" s="393"/>
      <c r="E2" s="393"/>
      <c r="F2" s="96"/>
      <c r="G2" s="96"/>
      <c r="H2" s="96"/>
      <c r="I2" s="96"/>
    </row>
    <row r="3" spans="2:5" ht="12.75">
      <c r="B3" s="394" t="s">
        <v>315</v>
      </c>
      <c r="C3" s="395"/>
      <c r="D3" s="395"/>
      <c r="E3" s="395"/>
    </row>
    <row r="4" spans="2:6" ht="15.75" customHeight="1">
      <c r="B4" s="388"/>
      <c r="C4" s="389"/>
      <c r="D4" s="389"/>
      <c r="E4" s="389"/>
      <c r="F4" s="275"/>
    </row>
    <row r="5" spans="3:6" ht="14.25" customHeight="1">
      <c r="C5" s="275"/>
      <c r="D5" s="275"/>
      <c r="E5" s="275"/>
      <c r="F5" s="275"/>
    </row>
    <row r="6" spans="3:6" ht="12.75">
      <c r="C6" s="279"/>
      <c r="D6" s="279"/>
      <c r="E6" s="280" t="s">
        <v>3</v>
      </c>
      <c r="F6" s="275"/>
    </row>
    <row r="7" spans="2:6" ht="12.75">
      <c r="B7" s="97" t="s">
        <v>150</v>
      </c>
      <c r="C7" s="281"/>
      <c r="D7" s="281"/>
      <c r="E7" s="282"/>
      <c r="F7" s="275"/>
    </row>
    <row r="8" spans="2:6" ht="12.75">
      <c r="B8" s="98" t="s">
        <v>37</v>
      </c>
      <c r="C8" s="185"/>
      <c r="D8" s="185"/>
      <c r="E8" s="275"/>
      <c r="F8" s="275"/>
    </row>
    <row r="9" spans="2:6" ht="12.75">
      <c r="B9" s="99" t="s">
        <v>38</v>
      </c>
      <c r="C9" s="185"/>
      <c r="D9" s="283" t="s">
        <v>39</v>
      </c>
      <c r="E9" s="284" t="s">
        <v>40</v>
      </c>
      <c r="F9" s="275"/>
    </row>
    <row r="10" spans="2:6" ht="12.75">
      <c r="B10" s="100" t="s">
        <v>4</v>
      </c>
      <c r="C10" s="285"/>
      <c r="D10" s="285" t="s">
        <v>5</v>
      </c>
      <c r="E10" s="286" t="s">
        <v>6</v>
      </c>
      <c r="F10" s="275"/>
    </row>
    <row r="11" spans="1:6" ht="12.75">
      <c r="A11" s="188"/>
      <c r="B11" s="101"/>
      <c r="C11" s="279"/>
      <c r="D11" s="279"/>
      <c r="E11" s="275"/>
      <c r="F11" s="275"/>
    </row>
    <row r="12" spans="2:6" ht="12.75">
      <c r="B12" s="102"/>
      <c r="C12" s="279"/>
      <c r="D12" s="279"/>
      <c r="E12" s="275"/>
      <c r="F12" s="275"/>
    </row>
    <row r="13" spans="2:6" ht="38.25">
      <c r="B13" s="103" t="s">
        <v>7</v>
      </c>
      <c r="C13" s="287" t="s">
        <v>8</v>
      </c>
      <c r="D13" s="287" t="s">
        <v>9</v>
      </c>
      <c r="E13" s="288" t="s">
        <v>10</v>
      </c>
      <c r="F13" s="275"/>
    </row>
    <row r="14" spans="2:6" ht="12.75">
      <c r="B14" s="104" t="s">
        <v>297</v>
      </c>
      <c r="C14" s="289"/>
      <c r="D14" s="289"/>
      <c r="E14" s="290"/>
      <c r="F14" s="275"/>
    </row>
    <row r="15" spans="2:6" ht="12.75">
      <c r="B15" s="104"/>
      <c r="C15" s="289"/>
      <c r="D15" s="289"/>
      <c r="E15" s="290"/>
      <c r="F15" s="275"/>
    </row>
    <row r="16" spans="2:6" ht="12.75">
      <c r="B16" s="104"/>
      <c r="C16" s="289"/>
      <c r="D16" s="289"/>
      <c r="E16" s="290"/>
      <c r="F16" s="275"/>
    </row>
    <row r="17" spans="2:6" ht="12.75">
      <c r="B17" s="104"/>
      <c r="C17" s="289"/>
      <c r="D17" s="289"/>
      <c r="E17" s="290"/>
      <c r="F17" s="275"/>
    </row>
    <row r="18" spans="3:6" ht="12.75">
      <c r="C18" s="279"/>
      <c r="D18" s="279"/>
      <c r="E18" s="275"/>
      <c r="F18" s="275"/>
    </row>
    <row r="19" spans="1:6" ht="12.75">
      <c r="A19" s="177">
        <v>1</v>
      </c>
      <c r="B19" s="100" t="s">
        <v>11</v>
      </c>
      <c r="C19" s="285"/>
      <c r="D19" s="285"/>
      <c r="E19" s="324">
        <v>9152</v>
      </c>
      <c r="F19" s="275"/>
    </row>
    <row r="20" spans="1:6" ht="12.75">
      <c r="A20" s="178">
        <v>2</v>
      </c>
      <c r="B20" s="99" t="s">
        <v>12</v>
      </c>
      <c r="C20" s="286"/>
      <c r="D20" s="286"/>
      <c r="E20" s="325">
        <f>'Ф-2'!E4</f>
        <v>292637736</v>
      </c>
      <c r="F20" s="275"/>
    </row>
    <row r="21" spans="1:6" ht="12.75">
      <c r="A21" s="178">
        <v>3</v>
      </c>
      <c r="B21" s="99" t="s">
        <v>13</v>
      </c>
      <c r="C21" s="286"/>
      <c r="D21" s="286"/>
      <c r="E21" s="325">
        <f>'Ф-2'!F5</f>
        <v>214347675</v>
      </c>
      <c r="F21" s="275"/>
    </row>
    <row r="22" spans="1:6" ht="12.75">
      <c r="A22" s="178">
        <v>4</v>
      </c>
      <c r="B22" s="99" t="s">
        <v>14</v>
      </c>
      <c r="C22" s="286"/>
      <c r="D22" s="286"/>
      <c r="E22" s="325">
        <f>'Ф-2'!F7</f>
        <v>50764520</v>
      </c>
      <c r="F22" s="275"/>
    </row>
    <row r="23" spans="1:6" ht="12.75">
      <c r="A23" s="178">
        <v>5</v>
      </c>
      <c r="B23" s="99" t="s">
        <v>15</v>
      </c>
      <c r="C23" s="286"/>
      <c r="D23" s="286"/>
      <c r="E23" s="325">
        <f>'Ф-2'!E27</f>
        <v>14928691</v>
      </c>
      <c r="F23" s="279"/>
    </row>
    <row r="24" spans="1:6" ht="12.75">
      <c r="A24" s="178">
        <v>6</v>
      </c>
      <c r="B24" s="99" t="s">
        <v>16</v>
      </c>
      <c r="C24" s="286"/>
      <c r="D24" s="286"/>
      <c r="E24" s="325">
        <v>0</v>
      </c>
      <c r="F24" s="275"/>
    </row>
    <row r="25" spans="1:6" ht="12.75">
      <c r="A25" s="178">
        <v>7</v>
      </c>
      <c r="B25" s="99" t="s">
        <v>17</v>
      </c>
      <c r="C25" s="286"/>
      <c r="D25" s="286"/>
      <c r="E25" s="325">
        <v>0</v>
      </c>
      <c r="F25" s="275"/>
    </row>
    <row r="26" spans="1:6" ht="12.75">
      <c r="A26" s="178">
        <v>8</v>
      </c>
      <c r="B26" s="99" t="s">
        <v>18</v>
      </c>
      <c r="C26" s="286"/>
      <c r="D26" s="286"/>
      <c r="E26" s="325">
        <v>0</v>
      </c>
      <c r="F26" s="275"/>
    </row>
    <row r="27" spans="1:6" ht="12.75">
      <c r="A27" s="178">
        <v>9</v>
      </c>
      <c r="B27" s="99" t="s">
        <v>19</v>
      </c>
      <c r="C27" s="286"/>
      <c r="D27" s="286"/>
      <c r="E27" s="325">
        <f>'Ф-2'!F28+'Ф-2'!F29</f>
        <v>998257</v>
      </c>
      <c r="F27" s="275"/>
    </row>
    <row r="28" spans="1:6" ht="12.75">
      <c r="A28" s="178">
        <v>10</v>
      </c>
      <c r="B28" s="99" t="s">
        <v>20</v>
      </c>
      <c r="C28" s="286"/>
      <c r="D28" s="286"/>
      <c r="E28" s="325">
        <v>0</v>
      </c>
      <c r="F28" s="275"/>
    </row>
    <row r="29" spans="1:6" ht="12.75">
      <c r="A29" s="178">
        <v>11</v>
      </c>
      <c r="B29" s="99" t="s">
        <v>21</v>
      </c>
      <c r="C29" s="286"/>
      <c r="D29" s="286"/>
      <c r="E29" s="326">
        <f>'Ф-2'!C47</f>
        <v>14915533</v>
      </c>
      <c r="F29" s="275"/>
    </row>
    <row r="30" spans="1:6" ht="12.75">
      <c r="A30" s="178">
        <v>12</v>
      </c>
      <c r="B30" s="99" t="s">
        <v>22</v>
      </c>
      <c r="C30" s="286"/>
      <c r="D30" s="286"/>
      <c r="E30" s="327">
        <v>0</v>
      </c>
      <c r="F30" s="275"/>
    </row>
    <row r="31" spans="1:6" ht="12.75">
      <c r="A31" s="178">
        <v>13</v>
      </c>
      <c r="B31" s="105" t="s">
        <v>41</v>
      </c>
      <c r="C31" s="286"/>
      <c r="D31" s="286"/>
      <c r="E31" s="328">
        <f>'Ф-2'!C56</f>
        <v>0</v>
      </c>
      <c r="F31" s="275"/>
    </row>
    <row r="32" spans="1:5" ht="12.75">
      <c r="A32" s="178">
        <v>14</v>
      </c>
      <c r="B32" s="105" t="s">
        <v>42</v>
      </c>
      <c r="C32" s="204"/>
      <c r="D32" s="204"/>
      <c r="E32" s="329">
        <f>'Ф-2'!C52</f>
        <v>1079766</v>
      </c>
    </row>
    <row r="33" spans="1:6" ht="12.75">
      <c r="A33" s="178">
        <v>15</v>
      </c>
      <c r="B33" s="99" t="s">
        <v>23</v>
      </c>
      <c r="C33" s="204"/>
      <c r="D33" s="204"/>
      <c r="E33" s="325">
        <f>'Ф-2'!C51</f>
        <v>991589</v>
      </c>
      <c r="F33" s="166"/>
    </row>
    <row r="34" spans="1:5" ht="12.75">
      <c r="A34" s="178">
        <v>16</v>
      </c>
      <c r="B34" s="105" t="s">
        <v>43</v>
      </c>
      <c r="C34" s="204"/>
      <c r="D34" s="204"/>
      <c r="E34" s="325">
        <v>0</v>
      </c>
    </row>
    <row r="35" spans="1:5" ht="12.75">
      <c r="A35" s="178">
        <v>17</v>
      </c>
      <c r="B35" s="99" t="s">
        <v>24</v>
      </c>
      <c r="C35" s="204"/>
      <c r="D35" s="204"/>
      <c r="E35" s="325">
        <v>0</v>
      </c>
    </row>
    <row r="36" spans="1:5" ht="12.75">
      <c r="A36" s="179">
        <v>18</v>
      </c>
      <c r="B36" s="99" t="s">
        <v>25</v>
      </c>
      <c r="C36" s="204"/>
      <c r="D36" s="204"/>
      <c r="E36" s="325">
        <f>'Ф-2'!C50</f>
        <v>448089</v>
      </c>
    </row>
    <row r="37" spans="1:5" ht="12.75">
      <c r="A37" s="179">
        <v>19</v>
      </c>
      <c r="B37" s="99" t="s">
        <v>26</v>
      </c>
      <c r="C37" s="204"/>
      <c r="D37" s="204"/>
      <c r="E37" s="325">
        <f>'Ф-2'!C46</f>
        <v>1114435</v>
      </c>
    </row>
    <row r="38" spans="1:6" ht="12.75">
      <c r="A38" s="396">
        <v>20</v>
      </c>
      <c r="B38" s="390" t="s">
        <v>27</v>
      </c>
      <c r="C38" s="205" t="s">
        <v>28</v>
      </c>
      <c r="D38" s="204"/>
      <c r="E38" s="330">
        <v>48568288</v>
      </c>
      <c r="F38" s="109"/>
    </row>
    <row r="39" spans="1:6" ht="12.75">
      <c r="A39" s="397"/>
      <c r="B39" s="391"/>
      <c r="C39" s="206" t="s">
        <v>29</v>
      </c>
      <c r="D39" s="204"/>
      <c r="E39" s="331"/>
      <c r="F39" s="109"/>
    </row>
    <row r="40" spans="1:6" ht="12.75">
      <c r="A40" s="180">
        <v>21</v>
      </c>
      <c r="B40" s="106" t="s">
        <v>30</v>
      </c>
      <c r="C40" s="207"/>
      <c r="D40" s="207"/>
      <c r="E40" s="329">
        <f>'Ф-2'!C44</f>
        <v>6484877</v>
      </c>
      <c r="F40" s="109"/>
    </row>
    <row r="41" spans="1:5" ht="12.75">
      <c r="A41" s="179">
        <v>22</v>
      </c>
      <c r="B41" s="105" t="s">
        <v>302</v>
      </c>
      <c r="C41" s="204"/>
      <c r="D41" s="204"/>
      <c r="E41" s="331">
        <v>1106251</v>
      </c>
    </row>
    <row r="42" spans="1:5" ht="12.75">
      <c r="A42" s="179">
        <v>23</v>
      </c>
      <c r="B42" s="99" t="s">
        <v>46</v>
      </c>
      <c r="C42" s="204"/>
      <c r="D42" s="204"/>
      <c r="E42" s="325">
        <f>'Ф-2'!C60</f>
        <v>11915918</v>
      </c>
    </row>
    <row r="43" spans="1:6" ht="12.75">
      <c r="A43" s="386">
        <v>24</v>
      </c>
      <c r="B43" s="107" t="s">
        <v>49</v>
      </c>
      <c r="C43" s="172"/>
      <c r="D43" s="172"/>
      <c r="E43" s="225"/>
      <c r="F43" s="169"/>
    </row>
    <row r="44" spans="1:7" ht="12.75">
      <c r="A44" s="387"/>
      <c r="B44" s="106" t="s">
        <v>31</v>
      </c>
      <c r="C44" s="171"/>
      <c r="D44" s="171"/>
      <c r="E44" s="226">
        <v>4102845</v>
      </c>
      <c r="F44" s="169"/>
      <c r="G44" s="21"/>
    </row>
    <row r="45" spans="1:6" ht="12.75">
      <c r="A45" s="181">
        <v>25</v>
      </c>
      <c r="B45" s="108" t="s">
        <v>32</v>
      </c>
      <c r="C45" s="169"/>
      <c r="D45" s="169"/>
      <c r="E45" s="227"/>
      <c r="F45" s="169"/>
    </row>
    <row r="46" spans="1:6" ht="12.75">
      <c r="A46" s="180"/>
      <c r="B46" s="100" t="s">
        <v>48</v>
      </c>
      <c r="C46" s="171"/>
      <c r="D46" s="171"/>
      <c r="E46" s="293">
        <f>'Ф-2'!C57</f>
        <v>4096928</v>
      </c>
      <c r="F46" s="169"/>
    </row>
    <row r="47" spans="1:6" ht="12.75">
      <c r="A47" s="179"/>
      <c r="B47" s="99" t="s">
        <v>33</v>
      </c>
      <c r="C47" s="170"/>
      <c r="D47" s="170"/>
      <c r="E47" s="228"/>
      <c r="F47" s="169"/>
    </row>
    <row r="48" spans="1:6" ht="12.75">
      <c r="A48" s="179"/>
      <c r="B48" s="99" t="s">
        <v>34</v>
      </c>
      <c r="C48" s="170"/>
      <c r="D48" s="170"/>
      <c r="E48" s="228"/>
      <c r="F48" s="169"/>
    </row>
    <row r="49" spans="1:6" ht="12.75">
      <c r="A49" s="179">
        <v>26</v>
      </c>
      <c r="B49" s="99" t="s">
        <v>35</v>
      </c>
      <c r="C49" s="170"/>
      <c r="D49" s="170"/>
      <c r="E49" s="294">
        <f>'Ф-2'!C59</f>
        <v>1463189</v>
      </c>
      <c r="F49" s="169"/>
    </row>
    <row r="50" spans="3:6" ht="12.75">
      <c r="C50" s="169"/>
      <c r="D50" s="169"/>
      <c r="E50" s="169"/>
      <c r="F50" s="169"/>
    </row>
    <row r="51" spans="3:6" ht="12.75">
      <c r="C51" s="169"/>
      <c r="D51" s="169"/>
      <c r="E51" s="169">
        <f>E23+E27+E29+E32+E33+E36+E37+E40+E41+E42+E44+E46+E49</f>
        <v>63646368</v>
      </c>
      <c r="F51" s="169"/>
    </row>
    <row r="52" spans="3:6" ht="12.75">
      <c r="C52" s="169"/>
      <c r="D52" s="222"/>
      <c r="E52" s="169"/>
      <c r="F52" s="169"/>
    </row>
    <row r="53" spans="2:6" ht="12.75">
      <c r="B53" s="108" t="s">
        <v>36</v>
      </c>
      <c r="C53" s="229" t="s">
        <v>116</v>
      </c>
      <c r="D53" s="171"/>
      <c r="E53" s="171"/>
      <c r="F53" s="169"/>
    </row>
    <row r="54" spans="3:6" ht="12.75">
      <c r="C54" s="169"/>
      <c r="D54" s="169"/>
      <c r="E54" s="169"/>
      <c r="F54" s="169"/>
    </row>
    <row r="55" spans="3:6" ht="16.5" customHeight="1">
      <c r="C55" s="230" t="s">
        <v>117</v>
      </c>
      <c r="D55" s="171"/>
      <c r="E55" s="171"/>
      <c r="F55" s="169"/>
    </row>
    <row r="56" spans="3:6" ht="12.75">
      <c r="C56" s="169"/>
      <c r="D56" s="169"/>
      <c r="E56" s="169"/>
      <c r="F56" s="169"/>
    </row>
    <row r="57" spans="3:6" ht="12.75">
      <c r="C57" s="169"/>
      <c r="D57" s="169"/>
      <c r="E57" s="169"/>
      <c r="F57" s="169"/>
    </row>
    <row r="58" spans="3:6" ht="12.75">
      <c r="C58" s="169"/>
      <c r="D58" s="169"/>
      <c r="E58" s="169"/>
      <c r="F58" s="169"/>
    </row>
    <row r="59" spans="3:6" ht="53.25" customHeight="1">
      <c r="C59" s="169"/>
      <c r="D59" s="169"/>
      <c r="E59" s="169"/>
      <c r="F59" s="169"/>
    </row>
    <row r="60" spans="3:6" ht="12.75">
      <c r="C60" s="169"/>
      <c r="D60" s="169"/>
      <c r="E60" s="169"/>
      <c r="F60" s="169"/>
    </row>
    <row r="61" spans="3:6" ht="12.75">
      <c r="C61" s="169"/>
      <c r="D61" s="169"/>
      <c r="E61" s="169"/>
      <c r="F61" s="169"/>
    </row>
    <row r="62" spans="3:6" ht="12.75">
      <c r="C62" s="169"/>
      <c r="D62" s="169"/>
      <c r="E62" s="169"/>
      <c r="F62" s="169"/>
    </row>
    <row r="63" spans="3:6" ht="12.75">
      <c r="C63" s="169"/>
      <c r="D63" s="169"/>
      <c r="E63" s="169"/>
      <c r="F63" s="169"/>
    </row>
    <row r="64" spans="3:6" ht="12.75">
      <c r="C64" s="169"/>
      <c r="D64" s="169"/>
      <c r="E64" s="169"/>
      <c r="F64" s="169"/>
    </row>
    <row r="65" spans="3:6" ht="12.75">
      <c r="C65" s="201"/>
      <c r="D65" s="201"/>
      <c r="E65" s="175"/>
      <c r="F65" s="175"/>
    </row>
    <row r="66" spans="3:6" ht="12.75">
      <c r="C66" s="201"/>
      <c r="D66" s="201"/>
      <c r="E66" s="175"/>
      <c r="F66" s="175"/>
    </row>
    <row r="67" spans="3:4" ht="12.75">
      <c r="C67" s="201"/>
      <c r="D67" s="201"/>
    </row>
    <row r="68" spans="3:4" ht="12.75">
      <c r="C68" s="201"/>
      <c r="D68" s="201"/>
    </row>
    <row r="69" spans="3:4" ht="12.75">
      <c r="C69" s="201"/>
      <c r="D69" s="201"/>
    </row>
    <row r="70" spans="3:4" ht="12.75">
      <c r="C70" s="201"/>
      <c r="D70" s="201"/>
    </row>
    <row r="71" spans="3:4" ht="12.75">
      <c r="C71" s="201"/>
      <c r="D71" s="201"/>
    </row>
    <row r="72" spans="3:4" ht="12.75">
      <c r="C72" s="201"/>
      <c r="D72" s="201"/>
    </row>
    <row r="73" spans="3:4" ht="12.75">
      <c r="C73" s="201"/>
      <c r="D73" s="201"/>
    </row>
    <row r="74" spans="3:4" ht="12.75">
      <c r="C74" s="201"/>
      <c r="D74" s="201"/>
    </row>
    <row r="75" spans="3:4" ht="12.75">
      <c r="C75" s="201"/>
      <c r="D75" s="201"/>
    </row>
    <row r="76" spans="3:4" ht="12.75">
      <c r="C76" s="201"/>
      <c r="D76" s="201"/>
    </row>
    <row r="77" spans="3:4" ht="12.75">
      <c r="C77" s="201"/>
      <c r="D77" s="201"/>
    </row>
    <row r="78" spans="3:5" ht="12.75">
      <c r="C78" s="219"/>
      <c r="D78" s="219"/>
      <c r="E78" s="197"/>
    </row>
    <row r="79" spans="3:5" ht="12.75">
      <c r="C79" s="219"/>
      <c r="D79" s="219"/>
      <c r="E79" s="197"/>
    </row>
    <row r="80" spans="3:5" ht="12.75">
      <c r="C80" s="219"/>
      <c r="D80" s="219"/>
      <c r="E80" s="197"/>
    </row>
    <row r="81" spans="3:5" ht="12.75">
      <c r="C81" s="219"/>
      <c r="D81" s="220"/>
      <c r="E81" s="197"/>
    </row>
    <row r="82" spans="3:5" ht="12.75">
      <c r="C82" s="219"/>
      <c r="D82" s="219"/>
      <c r="E82" s="197"/>
    </row>
    <row r="83" spans="3:5" ht="12.75">
      <c r="C83" s="219"/>
      <c r="D83" s="219"/>
      <c r="E83" s="197"/>
    </row>
    <row r="84" spans="3:5" ht="12.75">
      <c r="C84" s="219"/>
      <c r="D84" s="219"/>
      <c r="E84" s="197"/>
    </row>
    <row r="85" spans="3:4" ht="12.75">
      <c r="C85" s="201"/>
      <c r="D85" s="201"/>
    </row>
    <row r="86" spans="3:4" ht="12.75">
      <c r="C86" s="201"/>
      <c r="D86" s="201"/>
    </row>
    <row r="87" spans="3:4" ht="12.75">
      <c r="C87" s="201"/>
      <c r="D87" s="201"/>
    </row>
    <row r="88" spans="3:4" ht="12.75">
      <c r="C88" s="201"/>
      <c r="D88" s="201"/>
    </row>
    <row r="89" spans="3:4" ht="12.75">
      <c r="C89" s="201"/>
      <c r="D89" s="201"/>
    </row>
    <row r="90" spans="3:4" ht="12.75">
      <c r="C90" s="201"/>
      <c r="D90" s="201"/>
    </row>
    <row r="91" spans="3:4" ht="12.75">
      <c r="C91" s="201"/>
      <c r="D91" s="201"/>
    </row>
    <row r="92" spans="3:4" ht="12.75">
      <c r="C92" s="201"/>
      <c r="D92" s="201"/>
    </row>
    <row r="93" spans="3:4" ht="12.75">
      <c r="C93" s="201"/>
      <c r="D93" s="201"/>
    </row>
    <row r="94" spans="3:4" ht="12.75">
      <c r="C94" s="201"/>
      <c r="D94" s="201"/>
    </row>
    <row r="95" spans="3:4" ht="12.75">
      <c r="C95" s="201"/>
      <c r="D95" s="201"/>
    </row>
    <row r="96" spans="3:4" ht="12.75">
      <c r="C96" s="201"/>
      <c r="D96" s="201"/>
    </row>
    <row r="97" spans="3:4" ht="12.75">
      <c r="C97" s="201"/>
      <c r="D97" s="201"/>
    </row>
    <row r="98" spans="3:4" ht="12.75">
      <c r="C98" s="201"/>
      <c r="D98" s="201"/>
    </row>
    <row r="99" spans="3:4" ht="12.75">
      <c r="C99" s="201"/>
      <c r="D99" s="201"/>
    </row>
    <row r="100" spans="3:4" ht="12.75">
      <c r="C100" s="201"/>
      <c r="D100" s="201"/>
    </row>
    <row r="101" spans="3:6" ht="12.75">
      <c r="C101" s="201"/>
      <c r="D101" s="201"/>
      <c r="F101" s="199"/>
    </row>
    <row r="102" spans="3:4" ht="12.75">
      <c r="C102" s="169"/>
      <c r="D102" s="169"/>
    </row>
    <row r="103" spans="3:4" ht="12.75">
      <c r="C103" s="169"/>
      <c r="D103" s="212">
        <f>D52-D101</f>
        <v>0</v>
      </c>
    </row>
    <row r="104" spans="3:4" ht="12.75">
      <c r="C104" s="169"/>
      <c r="D104" s="169"/>
    </row>
  </sheetData>
  <sheetProtection/>
  <mergeCells count="7">
    <mergeCell ref="A43:A44"/>
    <mergeCell ref="B4:E4"/>
    <mergeCell ref="B38:B39"/>
    <mergeCell ref="B1:E1"/>
    <mergeCell ref="B2:E2"/>
    <mergeCell ref="B3:E3"/>
    <mergeCell ref="A38:A3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ignoredErrors>
    <ignoredError sqref="E34:E35 E45 E47:E4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59"/>
  <sheetViews>
    <sheetView zoomScalePageLayoutView="0" workbookViewId="0" topLeftCell="A13">
      <selection activeCell="K14" sqref="K14"/>
    </sheetView>
  </sheetViews>
  <sheetFormatPr defaultColWidth="9.00390625" defaultRowHeight="12.75"/>
  <cols>
    <col min="1" max="1" width="10.00390625" style="1" customWidth="1"/>
    <col min="2" max="2" width="11.00390625" style="1" customWidth="1"/>
    <col min="3" max="3" width="9.125" style="1" customWidth="1"/>
    <col min="4" max="4" width="11.25390625" style="1" customWidth="1"/>
    <col min="5" max="5" width="4.75390625" style="1" customWidth="1"/>
    <col min="6" max="6" width="12.125" style="1" customWidth="1"/>
    <col min="7" max="7" width="4.25390625" style="1" customWidth="1"/>
    <col min="8" max="8" width="13.625" style="1" customWidth="1"/>
    <col min="9" max="16384" width="9.125" style="1" customWidth="1"/>
  </cols>
  <sheetData>
    <row r="1" spans="2:8" ht="60" customHeight="1">
      <c r="B1" s="5"/>
      <c r="C1" s="5"/>
      <c r="D1" s="5"/>
      <c r="E1" s="400" t="s">
        <v>63</v>
      </c>
      <c r="F1" s="400"/>
      <c r="G1" s="400"/>
      <c r="H1" s="400"/>
    </row>
    <row r="2" spans="2:8" ht="60" customHeight="1">
      <c r="B2" s="187"/>
      <c r="E2" s="400" t="s">
        <v>62</v>
      </c>
      <c r="F2" s="400"/>
      <c r="G2" s="400"/>
      <c r="H2" s="400"/>
    </row>
    <row r="3" spans="5:8" ht="28.5" customHeight="1">
      <c r="E3" s="6"/>
      <c r="F3" s="6"/>
      <c r="G3" s="6"/>
      <c r="H3" s="6"/>
    </row>
    <row r="4" spans="1:9" ht="15.75">
      <c r="A4" s="401" t="s">
        <v>273</v>
      </c>
      <c r="B4" s="401"/>
      <c r="C4" s="402"/>
      <c r="D4" s="402"/>
      <c r="E4" s="402"/>
      <c r="F4" s="402"/>
      <c r="G4" s="401"/>
      <c r="H4" s="401"/>
      <c r="I4" s="7"/>
    </row>
    <row r="5" spans="1:9" ht="15.75">
      <c r="A5" s="401" t="s">
        <v>274</v>
      </c>
      <c r="B5" s="401"/>
      <c r="C5" s="402"/>
      <c r="D5" s="402"/>
      <c r="E5" s="402"/>
      <c r="F5" s="402"/>
      <c r="G5" s="401"/>
      <c r="H5" s="401"/>
      <c r="I5" s="7"/>
    </row>
    <row r="6" spans="1:9" ht="15.75">
      <c r="A6" s="401" t="s">
        <v>314</v>
      </c>
      <c r="B6" s="401"/>
      <c r="C6" s="403"/>
      <c r="D6" s="403"/>
      <c r="E6" s="402"/>
      <c r="F6" s="402"/>
      <c r="G6" s="401"/>
      <c r="H6" s="401"/>
      <c r="I6" s="7"/>
    </row>
    <row r="7" spans="3:9" ht="15.75">
      <c r="C7" s="260"/>
      <c r="D7" s="260"/>
      <c r="E7" s="144"/>
      <c r="F7" s="144"/>
      <c r="I7" s="7"/>
    </row>
    <row r="8" spans="1:9" ht="26.25">
      <c r="A8" s="8"/>
      <c r="B8" s="8"/>
      <c r="C8" s="276"/>
      <c r="D8" s="276"/>
      <c r="E8" s="257"/>
      <c r="F8" s="257"/>
      <c r="G8" s="8"/>
      <c r="H8" s="9" t="s">
        <v>157</v>
      </c>
      <c r="I8" s="8"/>
    </row>
    <row r="9" spans="1:9" ht="12.75" customHeight="1">
      <c r="A9" s="8"/>
      <c r="B9" s="8"/>
      <c r="C9" s="276"/>
      <c r="D9" s="276"/>
      <c r="E9" s="257"/>
      <c r="F9" s="257"/>
      <c r="G9" s="8"/>
      <c r="H9" s="398">
        <v>710001</v>
      </c>
      <c r="I9" s="8"/>
    </row>
    <row r="10" spans="1:8" ht="15">
      <c r="A10" s="12"/>
      <c r="C10" s="260"/>
      <c r="D10" s="260"/>
      <c r="E10" s="144"/>
      <c r="F10" s="144"/>
      <c r="H10" s="399"/>
    </row>
    <row r="11" spans="1:8" ht="15">
      <c r="A11" s="12"/>
      <c r="C11" s="260"/>
      <c r="D11" s="260"/>
      <c r="E11" s="144"/>
      <c r="F11" s="144"/>
      <c r="H11" s="14"/>
    </row>
    <row r="12" spans="1:8" ht="15">
      <c r="A12" s="12" t="s">
        <v>80</v>
      </c>
      <c r="C12" s="260"/>
      <c r="D12" s="260"/>
      <c r="E12" s="144"/>
      <c r="F12" s="144"/>
      <c r="H12" s="398">
        <v>186200</v>
      </c>
    </row>
    <row r="13" spans="1:8" ht="15">
      <c r="A13" s="12" t="s">
        <v>275</v>
      </c>
      <c r="C13" s="262"/>
      <c r="D13" s="277" t="s">
        <v>151</v>
      </c>
      <c r="E13" s="263"/>
      <c r="F13" s="263"/>
      <c r="H13" s="399"/>
    </row>
    <row r="14" spans="1:8" ht="15">
      <c r="A14" s="12"/>
      <c r="C14" s="260"/>
      <c r="D14" s="260"/>
      <c r="E14" s="144"/>
      <c r="F14" s="144"/>
      <c r="H14" s="14"/>
    </row>
    <row r="15" spans="1:8" ht="15">
      <c r="A15" s="12" t="s">
        <v>171</v>
      </c>
      <c r="C15" s="260"/>
      <c r="D15" s="260"/>
      <c r="E15" s="144"/>
      <c r="F15" s="144"/>
      <c r="H15" s="398">
        <v>12130</v>
      </c>
    </row>
    <row r="16" spans="1:8" ht="15">
      <c r="A16" s="12" t="s">
        <v>276</v>
      </c>
      <c r="B16" s="16" t="s">
        <v>297</v>
      </c>
      <c r="C16" s="277"/>
      <c r="D16" s="262"/>
      <c r="E16" s="263"/>
      <c r="F16" s="263"/>
      <c r="H16" s="399"/>
    </row>
    <row r="17" spans="3:8" ht="12.75">
      <c r="C17" s="260"/>
      <c r="D17" s="260"/>
      <c r="E17" s="144"/>
      <c r="F17" s="144"/>
      <c r="H17" s="14"/>
    </row>
    <row r="18" spans="1:8" ht="15">
      <c r="A18" s="12" t="s">
        <v>238</v>
      </c>
      <c r="C18" s="260"/>
      <c r="D18" s="260"/>
      <c r="E18" s="144"/>
      <c r="F18" s="273"/>
      <c r="H18" s="398">
        <v>1151</v>
      </c>
    </row>
    <row r="19" spans="1:8" ht="15">
      <c r="A19" s="12" t="s">
        <v>277</v>
      </c>
      <c r="C19" s="260"/>
      <c r="D19" s="277" t="s">
        <v>296</v>
      </c>
      <c r="E19" s="263"/>
      <c r="F19" s="263"/>
      <c r="H19" s="399"/>
    </row>
    <row r="20" spans="3:8" ht="12.75">
      <c r="C20" s="144"/>
      <c r="D20" s="144"/>
      <c r="E20" s="144"/>
      <c r="F20" s="144"/>
      <c r="H20" s="14"/>
    </row>
    <row r="21" spans="1:8" ht="15">
      <c r="A21" s="12" t="s">
        <v>81</v>
      </c>
      <c r="C21" s="144"/>
      <c r="D21" s="144"/>
      <c r="E21" s="144"/>
      <c r="F21" s="144"/>
      <c r="H21" s="398">
        <v>144</v>
      </c>
    </row>
    <row r="22" spans="1:8" ht="15">
      <c r="A22" s="12" t="s">
        <v>278</v>
      </c>
      <c r="C22" s="278" t="s">
        <v>298</v>
      </c>
      <c r="D22" s="263"/>
      <c r="E22" s="263"/>
      <c r="F22" s="263"/>
      <c r="H22" s="399"/>
    </row>
    <row r="23" spans="3:8" ht="12.75">
      <c r="C23" s="144"/>
      <c r="D23" s="144"/>
      <c r="E23" s="144"/>
      <c r="F23" s="260"/>
      <c r="H23" s="14"/>
    </row>
    <row r="24" spans="1:8" ht="15">
      <c r="A24" s="12" t="s">
        <v>239</v>
      </c>
      <c r="C24" s="144"/>
      <c r="D24" s="144"/>
      <c r="E24" s="144"/>
      <c r="F24" s="144"/>
      <c r="H24" s="398">
        <v>6203</v>
      </c>
    </row>
    <row r="25" spans="1:8" ht="15">
      <c r="A25" s="12" t="s">
        <v>279</v>
      </c>
      <c r="C25" s="144"/>
      <c r="D25" s="144"/>
      <c r="E25" s="144"/>
      <c r="F25" s="144"/>
      <c r="H25" s="399"/>
    </row>
    <row r="26" spans="3:8" ht="12.75">
      <c r="C26" s="144"/>
      <c r="D26" s="144"/>
      <c r="E26" s="144"/>
      <c r="F26" s="144"/>
      <c r="H26" s="14"/>
    </row>
    <row r="27" spans="1:8" ht="15">
      <c r="A27" s="12" t="s">
        <v>237</v>
      </c>
      <c r="C27" s="144"/>
      <c r="D27" s="144"/>
      <c r="E27" s="144"/>
      <c r="F27" s="144"/>
      <c r="H27" s="404">
        <v>200460222</v>
      </c>
    </row>
    <row r="28" spans="1:8" ht="15">
      <c r="A28" s="12" t="s">
        <v>174</v>
      </c>
      <c r="C28" s="144"/>
      <c r="D28" s="144"/>
      <c r="E28" s="144"/>
      <c r="F28" s="144"/>
      <c r="H28" s="399"/>
    </row>
    <row r="29" spans="3:6" ht="12.75">
      <c r="C29" s="144"/>
      <c r="D29" s="144"/>
      <c r="E29" s="144"/>
      <c r="F29" s="144"/>
    </row>
    <row r="30" spans="1:8" ht="15">
      <c r="A30" s="12" t="s">
        <v>176</v>
      </c>
      <c r="C30" s="144"/>
      <c r="D30" s="144"/>
      <c r="E30" s="144"/>
      <c r="F30" s="144"/>
      <c r="H30" s="398"/>
    </row>
    <row r="31" spans="1:8" ht="15">
      <c r="A31" s="12" t="s">
        <v>177</v>
      </c>
      <c r="B31" s="16" t="s">
        <v>299</v>
      </c>
      <c r="C31" s="263"/>
      <c r="D31" s="263"/>
      <c r="E31" s="263"/>
      <c r="F31" s="263"/>
      <c r="H31" s="399"/>
    </row>
    <row r="32" spans="3:8" ht="12.75">
      <c r="C32" s="190"/>
      <c r="D32" s="190"/>
      <c r="H32" s="14"/>
    </row>
    <row r="33" spans="1:8" ht="15">
      <c r="A33" s="12" t="s">
        <v>83</v>
      </c>
      <c r="C33" s="190"/>
      <c r="D33" s="190"/>
      <c r="F33" s="165"/>
      <c r="H33" s="398"/>
    </row>
    <row r="34" spans="1:8" ht="15">
      <c r="A34" s="12" t="s">
        <v>178</v>
      </c>
      <c r="B34" s="16" t="s">
        <v>301</v>
      </c>
      <c r="C34" s="203"/>
      <c r="D34" s="203"/>
      <c r="E34" s="15"/>
      <c r="F34" s="15"/>
      <c r="H34" s="399"/>
    </row>
    <row r="35" spans="3:8" ht="12.75">
      <c r="C35" s="190"/>
      <c r="D35" s="190"/>
      <c r="H35" s="14"/>
    </row>
    <row r="36" spans="1:8" ht="15">
      <c r="A36" s="12" t="s">
        <v>191</v>
      </c>
      <c r="C36" s="190"/>
      <c r="D36" s="190"/>
      <c r="H36" s="398"/>
    </row>
    <row r="37" spans="1:8" ht="15">
      <c r="A37" s="12" t="s">
        <v>84</v>
      </c>
      <c r="C37" s="190"/>
      <c r="D37" s="190"/>
      <c r="H37" s="399"/>
    </row>
    <row r="38" spans="3:8" ht="12.75">
      <c r="C38" s="190"/>
      <c r="D38" s="190"/>
      <c r="H38" s="14"/>
    </row>
    <row r="39" spans="1:8" ht="12.75">
      <c r="A39" s="17"/>
      <c r="C39" s="190"/>
      <c r="D39" s="190"/>
      <c r="H39" s="398"/>
    </row>
    <row r="40" spans="1:8" ht="15">
      <c r="A40" s="18"/>
      <c r="C40" s="190"/>
      <c r="D40" s="190"/>
      <c r="H40" s="399"/>
    </row>
    <row r="41" spans="3:4" ht="12.75">
      <c r="C41" s="190"/>
      <c r="D41" s="190"/>
    </row>
    <row r="42" spans="3:4" ht="12.75">
      <c r="C42" s="190"/>
      <c r="D42" s="190"/>
    </row>
    <row r="43" spans="3:6" ht="12.75">
      <c r="C43" s="168"/>
      <c r="D43" s="168"/>
      <c r="E43" s="168"/>
      <c r="F43" s="168"/>
    </row>
    <row r="44" spans="3:6" ht="12.75">
      <c r="C44" s="168"/>
      <c r="D44" s="168"/>
      <c r="E44" s="168"/>
      <c r="F44" s="168"/>
    </row>
    <row r="45" spans="3:6" ht="12.75">
      <c r="C45" s="168"/>
      <c r="D45" s="168"/>
      <c r="E45" s="168"/>
      <c r="F45" s="168"/>
    </row>
    <row r="46" spans="3:6" ht="12.75">
      <c r="C46" s="168"/>
      <c r="D46" s="168"/>
      <c r="E46" s="168"/>
      <c r="F46" s="168"/>
    </row>
    <row r="47" spans="3:6" ht="12.75">
      <c r="C47" s="168"/>
      <c r="D47" s="168"/>
      <c r="E47" s="168"/>
      <c r="F47" s="168"/>
    </row>
    <row r="48" spans="3:6" ht="12.75">
      <c r="C48" s="168"/>
      <c r="D48" s="168"/>
      <c r="E48" s="168"/>
      <c r="F48" s="168"/>
    </row>
    <row r="49" spans="3:6" ht="12.75">
      <c r="C49" s="168"/>
      <c r="D49" s="168"/>
      <c r="E49" s="168"/>
      <c r="F49" s="168"/>
    </row>
    <row r="50" spans="3:6" ht="12.75">
      <c r="C50" s="168"/>
      <c r="D50" s="168"/>
      <c r="E50" s="168"/>
      <c r="F50" s="168"/>
    </row>
    <row r="51" spans="3:6" ht="12.75">
      <c r="C51" s="168"/>
      <c r="D51" s="168"/>
      <c r="E51" s="168"/>
      <c r="F51" s="168"/>
    </row>
    <row r="52" spans="3:6" ht="12.75">
      <c r="C52" s="168"/>
      <c r="D52" s="221"/>
      <c r="E52" s="168"/>
      <c r="F52" s="168"/>
    </row>
    <row r="53" spans="3:6" ht="12.75">
      <c r="C53" s="168"/>
      <c r="D53" s="168"/>
      <c r="E53" s="168"/>
      <c r="F53" s="168"/>
    </row>
    <row r="54" spans="3:6" ht="12.75">
      <c r="C54" s="168"/>
      <c r="D54" s="168"/>
      <c r="E54" s="168"/>
      <c r="F54" s="168"/>
    </row>
    <row r="55" spans="3:6" ht="12.75">
      <c r="C55" s="168"/>
      <c r="D55" s="168"/>
      <c r="E55" s="168"/>
      <c r="F55" s="168"/>
    </row>
    <row r="56" spans="3:6" ht="12.75">
      <c r="C56" s="168"/>
      <c r="D56" s="168"/>
      <c r="E56" s="168"/>
      <c r="F56" s="168"/>
    </row>
    <row r="57" spans="3:6" ht="12.75">
      <c r="C57" s="168"/>
      <c r="D57" s="168"/>
      <c r="E57" s="168"/>
      <c r="F57" s="168"/>
    </row>
    <row r="58" spans="3:6" ht="12.75">
      <c r="C58" s="168"/>
      <c r="D58" s="168"/>
      <c r="E58" s="168"/>
      <c r="F58" s="168"/>
    </row>
    <row r="59" spans="3:4" ht="12.75">
      <c r="C59" s="168"/>
      <c r="D59" s="168"/>
    </row>
  </sheetData>
  <sheetProtection/>
  <mergeCells count="16">
    <mergeCell ref="H33:H34"/>
    <mergeCell ref="H36:H37"/>
    <mergeCell ref="H39:H40"/>
    <mergeCell ref="H21:H22"/>
    <mergeCell ref="H24:H25"/>
    <mergeCell ref="H27:H28"/>
    <mergeCell ref="H30:H31"/>
    <mergeCell ref="H15:H16"/>
    <mergeCell ref="H18:H19"/>
    <mergeCell ref="E1:H1"/>
    <mergeCell ref="E2:H2"/>
    <mergeCell ref="H9:H10"/>
    <mergeCell ref="A4:H4"/>
    <mergeCell ref="A5:H5"/>
    <mergeCell ref="A6:H6"/>
    <mergeCell ref="H12:H13"/>
  </mergeCells>
  <printOptions/>
  <pageMargins left="0.65" right="0.2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D109"/>
  <sheetViews>
    <sheetView zoomScalePageLayoutView="0" workbookViewId="0" topLeftCell="A90">
      <selection activeCell="H96" sqref="H96"/>
    </sheetView>
  </sheetViews>
  <sheetFormatPr defaultColWidth="9.00390625" defaultRowHeight="12.75"/>
  <cols>
    <col min="1" max="1" width="54.375" style="54" customWidth="1"/>
    <col min="2" max="2" width="11.00390625" style="95" customWidth="1"/>
    <col min="3" max="4" width="19.875" style="147" customWidth="1"/>
    <col min="5" max="16384" width="9.125" style="54" customWidth="1"/>
  </cols>
  <sheetData>
    <row r="1" spans="1:4" ht="52.5" thickBot="1" thickTop="1">
      <c r="A1" s="111" t="s">
        <v>99</v>
      </c>
      <c r="B1" s="112" t="s">
        <v>270</v>
      </c>
      <c r="C1" s="192" t="s">
        <v>311</v>
      </c>
      <c r="D1" s="148" t="s">
        <v>269</v>
      </c>
    </row>
    <row r="2" spans="1:4" ht="14.25" thickBot="1" thickTop="1">
      <c r="A2" s="113" t="s">
        <v>95</v>
      </c>
      <c r="B2" s="114" t="s">
        <v>309</v>
      </c>
      <c r="C2" s="183">
        <v>3</v>
      </c>
      <c r="D2" s="145" t="s">
        <v>98</v>
      </c>
    </row>
    <row r="3" spans="1:4" ht="14.25" thickBot="1" thickTop="1">
      <c r="A3" s="115" t="s">
        <v>54</v>
      </c>
      <c r="B3" s="116"/>
      <c r="C3" s="184"/>
      <c r="D3" s="146"/>
    </row>
    <row r="4" spans="1:4" ht="27" thickBot="1" thickTop="1">
      <c r="A4" s="117" t="s">
        <v>216</v>
      </c>
      <c r="B4" s="118"/>
      <c r="C4" s="193"/>
      <c r="D4" s="193"/>
    </row>
    <row r="5" spans="1:4" ht="27">
      <c r="A5" s="119" t="s">
        <v>215</v>
      </c>
      <c r="B5" s="120"/>
      <c r="C5" s="182"/>
      <c r="D5" s="182"/>
    </row>
    <row r="6" spans="1:4" ht="25.5">
      <c r="A6" s="121" t="s">
        <v>265</v>
      </c>
      <c r="B6" s="122" t="s">
        <v>247</v>
      </c>
      <c r="C6" s="332">
        <v>929805025.243</v>
      </c>
      <c r="D6" s="332">
        <v>1043355108.163</v>
      </c>
    </row>
    <row r="7" spans="1:4" ht="25.5">
      <c r="A7" s="121" t="s">
        <v>166</v>
      </c>
      <c r="B7" s="122" t="s">
        <v>248</v>
      </c>
      <c r="C7" s="332">
        <v>468637823.162</v>
      </c>
      <c r="D7" s="332">
        <v>517830395.954</v>
      </c>
    </row>
    <row r="8" spans="1:4" ht="26.25" thickBot="1">
      <c r="A8" s="123" t="s">
        <v>266</v>
      </c>
      <c r="B8" s="124" t="s">
        <v>249</v>
      </c>
      <c r="C8" s="333">
        <f>C6-C7</f>
        <v>461167202.08100003</v>
      </c>
      <c r="D8" s="333">
        <f>D6-D7</f>
        <v>525524712.209</v>
      </c>
    </row>
    <row r="9" spans="1:4" ht="27">
      <c r="A9" s="119" t="s">
        <v>159</v>
      </c>
      <c r="B9" s="120"/>
      <c r="C9" s="334"/>
      <c r="D9" s="334"/>
    </row>
    <row r="10" spans="1:4" ht="25.5">
      <c r="A10" s="121" t="s">
        <v>142</v>
      </c>
      <c r="B10" s="122" t="s">
        <v>250</v>
      </c>
      <c r="C10" s="332">
        <v>217962.375</v>
      </c>
      <c r="D10" s="332">
        <v>1455218.315</v>
      </c>
    </row>
    <row r="11" spans="1:4" ht="25.5">
      <c r="A11" s="121" t="s">
        <v>307</v>
      </c>
      <c r="B11" s="122" t="s">
        <v>251</v>
      </c>
      <c r="C11" s="332">
        <v>212032.239</v>
      </c>
      <c r="D11" s="332">
        <v>212917.688</v>
      </c>
    </row>
    <row r="12" spans="1:4" ht="26.25" thickBot="1">
      <c r="A12" s="123" t="s">
        <v>267</v>
      </c>
      <c r="B12" s="124" t="s">
        <v>252</v>
      </c>
      <c r="C12" s="333">
        <f>C10-C11</f>
        <v>5930.135999999999</v>
      </c>
      <c r="D12" s="333">
        <f>D10-D11</f>
        <v>1242300.6269999999</v>
      </c>
    </row>
    <row r="13" spans="1:4" ht="51">
      <c r="A13" s="125" t="s">
        <v>285</v>
      </c>
      <c r="B13" s="120" t="s">
        <v>253</v>
      </c>
      <c r="C13" s="335">
        <f>C14+C15+C16+C17+C18</f>
        <v>64819086.587</v>
      </c>
      <c r="D13" s="335">
        <f>D14+D15+D16+D17+D18</f>
        <v>66189710.855</v>
      </c>
    </row>
    <row r="14" spans="1:4" ht="25.5">
      <c r="A14" s="126" t="s">
        <v>125</v>
      </c>
      <c r="B14" s="122" t="s">
        <v>254</v>
      </c>
      <c r="C14" s="332">
        <v>41464061.602</v>
      </c>
      <c r="D14" s="332">
        <v>41464061.602</v>
      </c>
    </row>
    <row r="15" spans="1:4" ht="25.5">
      <c r="A15" s="126" t="s">
        <v>141</v>
      </c>
      <c r="B15" s="122" t="s">
        <v>255</v>
      </c>
      <c r="C15" s="332">
        <v>12060540.445</v>
      </c>
      <c r="D15" s="332">
        <v>12160540.445</v>
      </c>
    </row>
    <row r="16" spans="1:4" ht="25.5">
      <c r="A16" s="126" t="s">
        <v>198</v>
      </c>
      <c r="B16" s="122" t="s">
        <v>256</v>
      </c>
      <c r="C16" s="332">
        <v>0</v>
      </c>
      <c r="D16" s="332">
        <v>0</v>
      </c>
    </row>
    <row r="17" spans="1:4" s="58" customFormat="1" ht="38.25">
      <c r="A17" s="126" t="s">
        <v>241</v>
      </c>
      <c r="B17" s="122" t="s">
        <v>257</v>
      </c>
      <c r="C17" s="332">
        <v>11294484.54</v>
      </c>
      <c r="D17" s="332">
        <v>12565108.808</v>
      </c>
    </row>
    <row r="18" spans="1:4" s="58" customFormat="1" ht="26.25" thickBot="1">
      <c r="A18" s="127" t="s">
        <v>242</v>
      </c>
      <c r="B18" s="124" t="s">
        <v>258</v>
      </c>
      <c r="C18" s="336">
        <v>0</v>
      </c>
      <c r="D18" s="336">
        <v>0</v>
      </c>
    </row>
    <row r="19" spans="1:4" ht="26.25" thickBot="1">
      <c r="A19" s="128" t="s">
        <v>57</v>
      </c>
      <c r="B19" s="129" t="s">
        <v>259</v>
      </c>
      <c r="C19" s="337">
        <v>48931.049</v>
      </c>
      <c r="D19" s="337">
        <v>44971.119</v>
      </c>
    </row>
    <row r="20" spans="1:4" ht="26.25" thickBot="1">
      <c r="A20" s="128" t="s">
        <v>64</v>
      </c>
      <c r="B20" s="129">
        <v>100</v>
      </c>
      <c r="C20" s="337">
        <v>56035763.854</v>
      </c>
      <c r="D20" s="338">
        <v>22091957.26</v>
      </c>
    </row>
    <row r="21" spans="1:4" ht="26.25" thickBot="1">
      <c r="A21" s="128" t="s">
        <v>65</v>
      </c>
      <c r="B21" s="129">
        <v>110</v>
      </c>
      <c r="C21" s="337">
        <v>8071134.955</v>
      </c>
      <c r="D21" s="338">
        <v>7868978.701</v>
      </c>
    </row>
    <row r="22" spans="1:4" ht="26.25" thickBot="1">
      <c r="A22" s="128" t="s">
        <v>66</v>
      </c>
      <c r="B22" s="129">
        <v>120</v>
      </c>
      <c r="C22" s="337">
        <v>0</v>
      </c>
      <c r="D22" s="338">
        <v>0</v>
      </c>
    </row>
    <row r="23" spans="1:4" ht="26.25" thickBot="1">
      <c r="A23" s="130" t="s">
        <v>262</v>
      </c>
      <c r="B23" s="131">
        <v>130</v>
      </c>
      <c r="C23" s="339">
        <f>C22+C21+C20+C19+C13+C12+C8</f>
        <v>590148048.6620001</v>
      </c>
      <c r="D23" s="339">
        <f>D22+D21+D20+D19+D13+D12+D8</f>
        <v>622962630.771</v>
      </c>
    </row>
    <row r="24" spans="1:4" ht="27" thickBot="1" thickTop="1">
      <c r="A24" s="117" t="s">
        <v>167</v>
      </c>
      <c r="B24" s="118"/>
      <c r="C24" s="340"/>
      <c r="D24" s="340"/>
    </row>
    <row r="25" spans="1:4" ht="51">
      <c r="A25" s="125" t="s">
        <v>286</v>
      </c>
      <c r="B25" s="120">
        <v>140</v>
      </c>
      <c r="C25" s="335">
        <f>C26+C27+C28+C29</f>
        <v>210713800.78200004</v>
      </c>
      <c r="D25" s="335">
        <f>D26+D27+D28+D29</f>
        <v>228091905.60799998</v>
      </c>
    </row>
    <row r="26" spans="1:4" ht="25.5">
      <c r="A26" s="126" t="s">
        <v>206</v>
      </c>
      <c r="B26" s="122">
        <v>150</v>
      </c>
      <c r="C26" s="332">
        <v>154789533.04400003</v>
      </c>
      <c r="D26" s="341">
        <v>129174907.92999999</v>
      </c>
    </row>
    <row r="27" spans="1:4" ht="25.5">
      <c r="A27" s="126" t="s">
        <v>207</v>
      </c>
      <c r="B27" s="122">
        <v>160</v>
      </c>
      <c r="C27" s="332">
        <v>31328206.06</v>
      </c>
      <c r="D27" s="341">
        <v>85331904.553</v>
      </c>
    </row>
    <row r="28" spans="1:4" ht="25.5">
      <c r="A28" s="126" t="s">
        <v>243</v>
      </c>
      <c r="B28" s="122">
        <v>170</v>
      </c>
      <c r="C28" s="332">
        <v>23838325.44</v>
      </c>
      <c r="D28" s="341">
        <v>13425453.616</v>
      </c>
    </row>
    <row r="29" spans="1:4" ht="26.25" thickBot="1">
      <c r="A29" s="127" t="s">
        <v>158</v>
      </c>
      <c r="B29" s="124">
        <v>180</v>
      </c>
      <c r="C29" s="336">
        <v>757736.238</v>
      </c>
      <c r="D29" s="342">
        <v>159639.509</v>
      </c>
    </row>
    <row r="30" spans="1:4" ht="26.25" thickBot="1">
      <c r="A30" s="132" t="s">
        <v>168</v>
      </c>
      <c r="B30" s="133">
        <v>190</v>
      </c>
      <c r="C30" s="343">
        <v>2844920.118</v>
      </c>
      <c r="D30" s="344">
        <v>3347532.805</v>
      </c>
    </row>
    <row r="31" spans="1:4" ht="26.25" thickBot="1">
      <c r="A31" s="128" t="s">
        <v>169</v>
      </c>
      <c r="B31" s="129">
        <v>200</v>
      </c>
      <c r="C31" s="337">
        <v>12607672.344</v>
      </c>
      <c r="D31" s="338">
        <v>19899874.532</v>
      </c>
    </row>
    <row r="32" spans="1:4" ht="51">
      <c r="A32" s="125" t="s">
        <v>287</v>
      </c>
      <c r="B32" s="120">
        <v>210</v>
      </c>
      <c r="C32" s="335">
        <f>C33+C34+C35+C36+C37+C38+C39+C40+C41+C42+C43</f>
        <v>166989780.044</v>
      </c>
      <c r="D32" s="335">
        <f>D33+D34+D35+D36+D37+D38+D39+D40+D41+D42+D43</f>
        <v>157282111.88699996</v>
      </c>
    </row>
    <row r="33" spans="1:4" ht="25.5">
      <c r="A33" s="134" t="s">
        <v>71</v>
      </c>
      <c r="B33" s="122">
        <v>211</v>
      </c>
      <c r="C33" s="332"/>
      <c r="D33" s="341"/>
    </row>
    <row r="34" spans="1:4" ht="51.75" thickBot="1">
      <c r="A34" s="127" t="s">
        <v>0</v>
      </c>
      <c r="B34" s="124">
        <v>220</v>
      </c>
      <c r="C34" s="336">
        <v>73350456.8</v>
      </c>
      <c r="D34" s="342">
        <v>75354801.774</v>
      </c>
    </row>
    <row r="35" spans="1:4" ht="26.25" thickBot="1">
      <c r="A35" s="128" t="s">
        <v>67</v>
      </c>
      <c r="B35" s="129">
        <v>230</v>
      </c>
      <c r="C35" s="337">
        <v>0</v>
      </c>
      <c r="D35" s="338">
        <v>0</v>
      </c>
    </row>
    <row r="36" spans="1:4" ht="38.25">
      <c r="A36" s="135" t="s">
        <v>208</v>
      </c>
      <c r="B36" s="120">
        <v>240</v>
      </c>
      <c r="C36" s="345">
        <v>0</v>
      </c>
      <c r="D36" s="346">
        <v>0</v>
      </c>
    </row>
    <row r="37" spans="1:4" ht="25.5">
      <c r="A37" s="126" t="s">
        <v>68</v>
      </c>
      <c r="B37" s="122">
        <v>250</v>
      </c>
      <c r="C37" s="332">
        <v>103916.812</v>
      </c>
      <c r="D37" s="341">
        <v>129992.485</v>
      </c>
    </row>
    <row r="38" spans="1:4" ht="38.25">
      <c r="A38" s="126" t="s">
        <v>69</v>
      </c>
      <c r="B38" s="122">
        <v>260</v>
      </c>
      <c r="C38" s="332">
        <v>70029972.801</v>
      </c>
      <c r="D38" s="341">
        <v>59417836.718</v>
      </c>
    </row>
    <row r="39" spans="1:4" ht="25.5">
      <c r="A39" s="126" t="s">
        <v>113</v>
      </c>
      <c r="B39" s="122">
        <v>270</v>
      </c>
      <c r="C39" s="332">
        <v>6059703.481</v>
      </c>
      <c r="D39" s="341">
        <v>2577974.248</v>
      </c>
    </row>
    <row r="40" spans="1:4" ht="51">
      <c r="A40" s="126" t="s">
        <v>263</v>
      </c>
      <c r="B40" s="122">
        <v>280</v>
      </c>
      <c r="C40" s="332">
        <v>659014.733</v>
      </c>
      <c r="D40" s="341">
        <v>371500.531</v>
      </c>
    </row>
    <row r="41" spans="1:4" ht="51">
      <c r="A41" s="126" t="s">
        <v>70</v>
      </c>
      <c r="B41" s="122">
        <v>290</v>
      </c>
      <c r="C41" s="332">
        <v>0</v>
      </c>
      <c r="D41" s="341">
        <v>0</v>
      </c>
    </row>
    <row r="42" spans="1:4" ht="25.5">
      <c r="A42" s="126" t="s">
        <v>209</v>
      </c>
      <c r="B42" s="122">
        <v>300</v>
      </c>
      <c r="C42" s="332">
        <v>597202.299</v>
      </c>
      <c r="D42" s="332">
        <v>900593.299</v>
      </c>
    </row>
    <row r="43" spans="1:4" ht="26.25" thickBot="1">
      <c r="A43" s="127" t="s">
        <v>72</v>
      </c>
      <c r="B43" s="124">
        <v>310</v>
      </c>
      <c r="C43" s="336">
        <v>16189513.118</v>
      </c>
      <c r="D43" s="342">
        <v>18529412.832</v>
      </c>
    </row>
    <row r="44" spans="1:4" s="93" customFormat="1" ht="25.5">
      <c r="A44" s="125" t="s">
        <v>288</v>
      </c>
      <c r="B44" s="120">
        <v>320</v>
      </c>
      <c r="C44" s="335">
        <f>C45+C46+C47+C48</f>
        <v>25845103.845000003</v>
      </c>
      <c r="D44" s="335">
        <f>D45+D46+D47+D48</f>
        <v>55534677.016</v>
      </c>
    </row>
    <row r="45" spans="1:4" s="58" customFormat="1" ht="25.5">
      <c r="A45" s="126" t="s">
        <v>73</v>
      </c>
      <c r="B45" s="122">
        <v>330</v>
      </c>
      <c r="C45" s="332">
        <v>4.383</v>
      </c>
      <c r="D45" s="341">
        <v>692843.439</v>
      </c>
    </row>
    <row r="46" spans="1:4" s="58" customFormat="1" ht="25.5">
      <c r="A46" s="126" t="s">
        <v>74</v>
      </c>
      <c r="B46" s="122">
        <v>340</v>
      </c>
      <c r="C46" s="332">
        <v>5769338.847</v>
      </c>
      <c r="D46" s="341">
        <v>9277515.389</v>
      </c>
    </row>
    <row r="47" spans="1:4" s="58" customFormat="1" ht="25.5">
      <c r="A47" s="126" t="s">
        <v>75</v>
      </c>
      <c r="B47" s="122">
        <v>350</v>
      </c>
      <c r="C47" s="332">
        <v>15519576.977</v>
      </c>
      <c r="D47" s="341">
        <v>11487620.089</v>
      </c>
    </row>
    <row r="48" spans="1:4" s="58" customFormat="1" ht="26.25" thickBot="1">
      <c r="A48" s="127" t="s">
        <v>1</v>
      </c>
      <c r="B48" s="124">
        <v>360</v>
      </c>
      <c r="C48" s="336">
        <v>4556183.638</v>
      </c>
      <c r="D48" s="342">
        <v>34076698.099</v>
      </c>
    </row>
    <row r="49" spans="1:4" ht="26.25" thickBot="1">
      <c r="A49" s="128" t="s">
        <v>76</v>
      </c>
      <c r="B49" s="129">
        <v>370</v>
      </c>
      <c r="C49" s="337">
        <v>79357587.478</v>
      </c>
      <c r="D49" s="338">
        <v>66190015.061</v>
      </c>
    </row>
    <row r="50" spans="1:4" ht="26.25" thickBot="1">
      <c r="A50" s="128" t="s">
        <v>56</v>
      </c>
      <c r="B50" s="129">
        <v>380</v>
      </c>
      <c r="C50" s="337">
        <v>1679.162</v>
      </c>
      <c r="D50" s="338">
        <v>827.346</v>
      </c>
    </row>
    <row r="51" spans="1:4" ht="39" thickBot="1">
      <c r="A51" s="136" t="s">
        <v>264</v>
      </c>
      <c r="B51" s="137">
        <v>390</v>
      </c>
      <c r="C51" s="347">
        <f>C25+C30+C31+C32+C44+C49+C50</f>
        <v>498360543.77300006</v>
      </c>
      <c r="D51" s="347">
        <f>D25+D30+D31+D32+D44+D49+D50</f>
        <v>530346944.25499994</v>
      </c>
    </row>
    <row r="52" spans="1:4" ht="27" thickBot="1" thickTop="1">
      <c r="A52" s="138" t="s">
        <v>87</v>
      </c>
      <c r="B52" s="139">
        <v>400</v>
      </c>
      <c r="C52" s="348">
        <f>C51+C23</f>
        <v>1088508592.4350002</v>
      </c>
      <c r="D52" s="348">
        <f>D51+D23</f>
        <v>1153309575.026</v>
      </c>
    </row>
    <row r="53" spans="1:4" ht="13.5" thickTop="1">
      <c r="A53" s="140"/>
      <c r="B53" s="141"/>
      <c r="C53" s="349"/>
      <c r="D53" s="350"/>
    </row>
    <row r="54" spans="1:4" ht="12.75">
      <c r="A54" s="140"/>
      <c r="B54" s="141"/>
      <c r="C54" s="349"/>
      <c r="D54" s="350"/>
    </row>
    <row r="55" spans="1:4" ht="12.75">
      <c r="A55" s="140"/>
      <c r="B55" s="141"/>
      <c r="C55" s="349"/>
      <c r="D55" s="350"/>
    </row>
    <row r="56" spans="1:4" ht="13.5" thickBot="1">
      <c r="A56" s="140"/>
      <c r="B56" s="141"/>
      <c r="C56" s="349"/>
      <c r="D56" s="350"/>
    </row>
    <row r="57" spans="1:4" ht="14.25" thickBot="1" thickTop="1">
      <c r="A57" s="113" t="s">
        <v>95</v>
      </c>
      <c r="B57" s="114" t="s">
        <v>96</v>
      </c>
      <c r="C57" s="183" t="s">
        <v>98</v>
      </c>
      <c r="D57" s="183" t="s">
        <v>98</v>
      </c>
    </row>
    <row r="58" spans="1:4" ht="14.25" thickBot="1" thickTop="1">
      <c r="A58" s="115" t="s">
        <v>53</v>
      </c>
      <c r="B58" s="116"/>
      <c r="C58" s="184"/>
      <c r="D58" s="184"/>
    </row>
    <row r="59" spans="1:4" ht="27" thickBot="1" thickTop="1">
      <c r="A59" s="117" t="s">
        <v>213</v>
      </c>
      <c r="B59" s="118"/>
      <c r="C59" s="340"/>
      <c r="D59" s="340"/>
    </row>
    <row r="60" spans="1:4" ht="26.25" thickBot="1">
      <c r="A60" s="128" t="s">
        <v>88</v>
      </c>
      <c r="B60" s="129">
        <v>410</v>
      </c>
      <c r="C60" s="337">
        <v>217047165</v>
      </c>
      <c r="D60" s="338">
        <v>217047165</v>
      </c>
    </row>
    <row r="61" spans="1:4" ht="26.25" thickBot="1">
      <c r="A61" s="128" t="s">
        <v>55</v>
      </c>
      <c r="B61" s="129">
        <v>420</v>
      </c>
      <c r="C61" s="337">
        <v>69336</v>
      </c>
      <c r="D61" s="338">
        <v>69336</v>
      </c>
    </row>
    <row r="62" spans="1:4" ht="26.25" thickBot="1">
      <c r="A62" s="128" t="s">
        <v>89</v>
      </c>
      <c r="B62" s="129" t="s">
        <v>300</v>
      </c>
      <c r="C62" s="337">
        <v>223438999.614</v>
      </c>
      <c r="D62" s="338">
        <v>263252849.795</v>
      </c>
    </row>
    <row r="63" spans="1:4" ht="26.25" thickBot="1">
      <c r="A63" s="142" t="s">
        <v>90</v>
      </c>
      <c r="B63" s="129">
        <v>440</v>
      </c>
      <c r="C63" s="337">
        <v>0</v>
      </c>
      <c r="D63" s="338">
        <v>0</v>
      </c>
    </row>
    <row r="64" spans="1:4" ht="26.25" thickBot="1">
      <c r="A64" s="128" t="s">
        <v>144</v>
      </c>
      <c r="B64" s="129">
        <v>450</v>
      </c>
      <c r="C64" s="337">
        <v>278001362.392</v>
      </c>
      <c r="D64" s="338">
        <v>290817361</v>
      </c>
    </row>
    <row r="65" spans="1:4" ht="26.25" thickBot="1">
      <c r="A65" s="128" t="s">
        <v>91</v>
      </c>
      <c r="B65" s="129">
        <v>460</v>
      </c>
      <c r="C65" s="337">
        <v>14874932.308</v>
      </c>
      <c r="D65" s="338">
        <v>14901415.767</v>
      </c>
    </row>
    <row r="66" spans="1:4" ht="26.25" thickBot="1">
      <c r="A66" s="128" t="s">
        <v>61</v>
      </c>
      <c r="B66" s="129">
        <v>470</v>
      </c>
      <c r="C66" s="337">
        <v>0</v>
      </c>
      <c r="D66" s="338">
        <v>0</v>
      </c>
    </row>
    <row r="67" spans="1:4" ht="26.25" thickBot="1">
      <c r="A67" s="130" t="s">
        <v>140</v>
      </c>
      <c r="B67" s="131">
        <v>480</v>
      </c>
      <c r="C67" s="351">
        <f>C66+C65+C64+C63+C62+C61+C60</f>
        <v>733431795.314</v>
      </c>
      <c r="D67" s="351">
        <f>D66+D65+D64+D63+D62+D61+D60</f>
        <v>786088127.562</v>
      </c>
    </row>
    <row r="68" spans="1:4" ht="27" thickBot="1" thickTop="1">
      <c r="A68" s="117" t="s">
        <v>92</v>
      </c>
      <c r="B68" s="118"/>
      <c r="C68" s="340"/>
      <c r="D68" s="340"/>
    </row>
    <row r="69" spans="1:4" ht="51">
      <c r="A69" s="125" t="s">
        <v>289</v>
      </c>
      <c r="B69" s="120">
        <v>490</v>
      </c>
      <c r="C69" s="335">
        <f>SUM(C71:C80)</f>
        <v>68026724.728</v>
      </c>
      <c r="D69" s="335">
        <f>SUM(D71:D80)</f>
        <v>70941093.036</v>
      </c>
    </row>
    <row r="70" spans="1:4" ht="51">
      <c r="A70" s="134" t="s">
        <v>246</v>
      </c>
      <c r="B70" s="122">
        <v>491</v>
      </c>
      <c r="C70" s="352">
        <f>SUM(C71,C73,C75,C77,C80)</f>
        <v>0</v>
      </c>
      <c r="D70" s="352">
        <v>0</v>
      </c>
    </row>
    <row r="71" spans="1:4" s="94" customFormat="1" ht="51">
      <c r="A71" s="126" t="s">
        <v>60</v>
      </c>
      <c r="B71" s="122">
        <v>500</v>
      </c>
      <c r="C71" s="332">
        <v>0</v>
      </c>
      <c r="D71" s="341">
        <v>0</v>
      </c>
    </row>
    <row r="72" spans="1:4" s="94" customFormat="1" ht="38.25">
      <c r="A72" s="126" t="s">
        <v>139</v>
      </c>
      <c r="B72" s="122">
        <v>510</v>
      </c>
      <c r="C72" s="332">
        <v>0</v>
      </c>
      <c r="D72" s="341">
        <v>0</v>
      </c>
    </row>
    <row r="73" spans="1:4" s="94" customFormat="1" ht="51">
      <c r="A73" s="126" t="s">
        <v>138</v>
      </c>
      <c r="B73" s="122">
        <v>520</v>
      </c>
      <c r="C73" s="332">
        <v>0</v>
      </c>
      <c r="D73" s="341">
        <v>0</v>
      </c>
    </row>
    <row r="74" spans="1:4" s="94" customFormat="1" ht="25.5">
      <c r="A74" s="126" t="s">
        <v>143</v>
      </c>
      <c r="B74" s="122">
        <v>530</v>
      </c>
      <c r="C74" s="332">
        <v>0</v>
      </c>
      <c r="D74" s="341">
        <v>0</v>
      </c>
    </row>
    <row r="75" spans="1:4" s="94" customFormat="1" ht="51">
      <c r="A75" s="126" t="s">
        <v>244</v>
      </c>
      <c r="B75" s="122" t="s">
        <v>211</v>
      </c>
      <c r="C75" s="332">
        <v>0</v>
      </c>
      <c r="D75" s="341">
        <v>0</v>
      </c>
    </row>
    <row r="76" spans="1:4" s="94" customFormat="1" ht="38.25">
      <c r="A76" s="126" t="s">
        <v>199</v>
      </c>
      <c r="B76" s="122">
        <v>550</v>
      </c>
      <c r="C76" s="332">
        <v>0</v>
      </c>
      <c r="D76" s="341">
        <v>0</v>
      </c>
    </row>
    <row r="77" spans="1:4" s="94" customFormat="1" ht="25.5">
      <c r="A77" s="126" t="s">
        <v>212</v>
      </c>
      <c r="B77" s="122">
        <v>560</v>
      </c>
      <c r="C77" s="353">
        <v>0</v>
      </c>
      <c r="D77" s="354">
        <v>0</v>
      </c>
    </row>
    <row r="78" spans="1:4" s="94" customFormat="1" ht="25.5">
      <c r="A78" s="126" t="s">
        <v>245</v>
      </c>
      <c r="B78" s="213">
        <v>570</v>
      </c>
      <c r="C78" s="332">
        <v>68026724.728</v>
      </c>
      <c r="D78" s="341">
        <v>70941093.036</v>
      </c>
    </row>
    <row r="79" spans="1:4" s="94" customFormat="1" ht="25.5">
      <c r="A79" s="126" t="s">
        <v>58</v>
      </c>
      <c r="B79" s="213">
        <v>580</v>
      </c>
      <c r="C79" s="332">
        <v>0</v>
      </c>
      <c r="D79" s="341">
        <v>0</v>
      </c>
    </row>
    <row r="80" spans="1:4" s="94" customFormat="1" ht="26.25" thickBot="1">
      <c r="A80" s="127" t="s">
        <v>59</v>
      </c>
      <c r="B80" s="214">
        <v>590</v>
      </c>
      <c r="C80" s="332">
        <v>0</v>
      </c>
      <c r="D80" s="341">
        <v>0</v>
      </c>
    </row>
    <row r="81" spans="1:4" ht="51">
      <c r="A81" s="125" t="s">
        <v>290</v>
      </c>
      <c r="B81" s="215">
        <v>600</v>
      </c>
      <c r="C81" s="355">
        <f>SUM(C84,C86:C99)</f>
        <v>287050072.399</v>
      </c>
      <c r="D81" s="355">
        <f>SUM(D84,D86:D99)</f>
        <v>296280354.429</v>
      </c>
    </row>
    <row r="82" spans="1:4" s="58" customFormat="1" ht="51">
      <c r="A82" s="134" t="s">
        <v>93</v>
      </c>
      <c r="B82" s="213">
        <v>601</v>
      </c>
      <c r="C82" s="355">
        <f>SUM(C84,C86,C88,C90,C91,C92,C93,C94,C95,C99)</f>
        <v>247792557.074</v>
      </c>
      <c r="D82" s="355">
        <f>SUM(D84,D86,D88,D90,D91,D92,D93,D94,D95,D99)</f>
        <v>264510180.468</v>
      </c>
    </row>
    <row r="83" spans="1:4" s="58" customFormat="1" ht="38.25">
      <c r="A83" s="143" t="s">
        <v>210</v>
      </c>
      <c r="B83" s="213">
        <v>602</v>
      </c>
      <c r="C83" s="332">
        <v>0</v>
      </c>
      <c r="D83" s="341">
        <v>0</v>
      </c>
    </row>
    <row r="84" spans="1:4" s="58" customFormat="1" ht="26.25" thickBot="1">
      <c r="A84" s="127" t="s">
        <v>94</v>
      </c>
      <c r="B84" s="214">
        <v>610</v>
      </c>
      <c r="C84" s="332">
        <v>193271604.521</v>
      </c>
      <c r="D84" s="341">
        <v>192264365.478</v>
      </c>
    </row>
    <row r="85" spans="1:4" ht="26.25" thickBot="1">
      <c r="A85" s="128" t="s">
        <v>260</v>
      </c>
      <c r="B85" s="129">
        <v>620</v>
      </c>
      <c r="C85" s="343">
        <v>0</v>
      </c>
      <c r="D85" s="344">
        <v>0</v>
      </c>
    </row>
    <row r="86" spans="1:4" s="58" customFormat="1" ht="38.25">
      <c r="A86" s="135" t="s">
        <v>137</v>
      </c>
      <c r="B86" s="120">
        <v>630</v>
      </c>
      <c r="C86" s="345">
        <v>0</v>
      </c>
      <c r="D86" s="346">
        <v>0</v>
      </c>
    </row>
    <row r="87" spans="1:4" s="58" customFormat="1" ht="25.5">
      <c r="A87" s="126" t="s">
        <v>261</v>
      </c>
      <c r="B87" s="122">
        <v>640</v>
      </c>
      <c r="C87" s="332">
        <v>0</v>
      </c>
      <c r="D87" s="341">
        <v>0</v>
      </c>
    </row>
    <row r="88" spans="1:4" s="58" customFormat="1" ht="51">
      <c r="A88" s="126" t="s">
        <v>119</v>
      </c>
      <c r="B88" s="122">
        <v>650</v>
      </c>
      <c r="C88" s="332">
        <v>0</v>
      </c>
      <c r="D88" s="341">
        <v>0</v>
      </c>
    </row>
    <row r="89" spans="1:4" s="58" customFormat="1" ht="25.5">
      <c r="A89" s="126" t="s">
        <v>120</v>
      </c>
      <c r="B89" s="122">
        <v>660</v>
      </c>
      <c r="C89" s="332">
        <v>0</v>
      </c>
      <c r="D89" s="341">
        <v>0</v>
      </c>
    </row>
    <row r="90" spans="1:4" s="58" customFormat="1" ht="25.5">
      <c r="A90" s="126" t="s">
        <v>136</v>
      </c>
      <c r="B90" s="122">
        <v>670</v>
      </c>
      <c r="C90" s="332">
        <v>23059380.298</v>
      </c>
      <c r="D90" s="341">
        <v>46485610.972</v>
      </c>
    </row>
    <row r="91" spans="1:4" s="58" customFormat="1" ht="25.5">
      <c r="A91" s="126" t="s">
        <v>145</v>
      </c>
      <c r="B91" s="122">
        <v>680</v>
      </c>
      <c r="C91" s="332">
        <v>15847827.135</v>
      </c>
      <c r="D91" s="341">
        <v>4509601.996</v>
      </c>
    </row>
    <row r="92" spans="1:4" s="58" customFormat="1" ht="25.5">
      <c r="A92" s="126" t="s">
        <v>50</v>
      </c>
      <c r="B92" s="122">
        <v>690</v>
      </c>
      <c r="C92" s="332">
        <v>0</v>
      </c>
      <c r="D92" s="341">
        <v>0</v>
      </c>
    </row>
    <row r="93" spans="1:4" s="58" customFormat="1" ht="38.25">
      <c r="A93" s="126" t="s">
        <v>160</v>
      </c>
      <c r="B93" s="122">
        <v>700</v>
      </c>
      <c r="C93" s="332">
        <v>6513103.826</v>
      </c>
      <c r="D93" s="341">
        <v>9087782.356</v>
      </c>
    </row>
    <row r="94" spans="1:4" s="58" customFormat="1" ht="25.5">
      <c r="A94" s="126" t="s">
        <v>165</v>
      </c>
      <c r="B94" s="122">
        <v>710</v>
      </c>
      <c r="C94" s="332">
        <v>393869.967</v>
      </c>
      <c r="D94" s="341">
        <v>348937.601</v>
      </c>
    </row>
    <row r="95" spans="1:4" s="58" customFormat="1" ht="25.5">
      <c r="A95" s="126" t="s">
        <v>164</v>
      </c>
      <c r="B95" s="122">
        <v>720</v>
      </c>
      <c r="C95" s="332">
        <v>337122.288</v>
      </c>
      <c r="D95" s="341">
        <v>153747.705</v>
      </c>
    </row>
    <row r="96" spans="1:4" s="58" customFormat="1" ht="25.5">
      <c r="A96" s="126" t="s">
        <v>163</v>
      </c>
      <c r="B96" s="122">
        <v>730</v>
      </c>
      <c r="C96" s="332">
        <v>39257515.325</v>
      </c>
      <c r="D96" s="341">
        <v>31770173.961</v>
      </c>
    </row>
    <row r="97" spans="1:4" s="58" customFormat="1" ht="25.5">
      <c r="A97" s="126" t="s">
        <v>114</v>
      </c>
      <c r="B97" s="122">
        <v>740</v>
      </c>
      <c r="C97" s="332">
        <v>0</v>
      </c>
      <c r="D97" s="341">
        <v>0</v>
      </c>
    </row>
    <row r="98" spans="1:4" s="58" customFormat="1" ht="25.5">
      <c r="A98" s="126" t="s">
        <v>162</v>
      </c>
      <c r="B98" s="122">
        <v>750</v>
      </c>
      <c r="C98" s="332">
        <v>0</v>
      </c>
      <c r="D98" s="341">
        <v>0</v>
      </c>
    </row>
    <row r="99" spans="1:4" s="58" customFormat="1" ht="26.25" thickBot="1">
      <c r="A99" s="127" t="s">
        <v>161</v>
      </c>
      <c r="B99" s="124">
        <v>760</v>
      </c>
      <c r="C99" s="336">
        <v>8369649.039</v>
      </c>
      <c r="D99" s="342">
        <v>11660134.36</v>
      </c>
    </row>
    <row r="100" spans="1:4" ht="26.25" thickBot="1">
      <c r="A100" s="136" t="s">
        <v>240</v>
      </c>
      <c r="B100" s="137">
        <v>770</v>
      </c>
      <c r="C100" s="223">
        <f>C69+C81</f>
        <v>355076797.127</v>
      </c>
      <c r="D100" s="223">
        <f>D69+D81</f>
        <v>367221447.46500003</v>
      </c>
    </row>
    <row r="101" spans="1:4" ht="27" thickBot="1" thickTop="1">
      <c r="A101" s="138" t="s">
        <v>214</v>
      </c>
      <c r="B101" s="139">
        <v>780</v>
      </c>
      <c r="C101" s="224">
        <f>C100+C67</f>
        <v>1088508592.441</v>
      </c>
      <c r="D101" s="224">
        <f>D100+D67</f>
        <v>1153309575.027</v>
      </c>
    </row>
    <row r="102" spans="3:4" ht="13.5" thickTop="1">
      <c r="C102" s="149"/>
      <c r="D102" s="149">
        <f>+D101-D52</f>
        <v>0.0009999275207519531</v>
      </c>
    </row>
    <row r="103" spans="3:4" ht="12.75">
      <c r="C103" s="150"/>
      <c r="D103" s="210"/>
    </row>
    <row r="104" spans="1:4" ht="12.75">
      <c r="A104" s="152" t="s">
        <v>281</v>
      </c>
      <c r="B104" s="26"/>
      <c r="C104" s="1"/>
      <c r="D104" s="1"/>
    </row>
    <row r="105" spans="1:4" ht="12.75">
      <c r="A105" s="152" t="s">
        <v>116</v>
      </c>
      <c r="B105" s="26"/>
      <c r="C105" s="1"/>
      <c r="D105" s="153" t="s">
        <v>106</v>
      </c>
    </row>
    <row r="106" spans="1:4" ht="12.75">
      <c r="A106" s="151"/>
      <c r="B106" s="26"/>
      <c r="C106" s="1"/>
      <c r="D106" s="1"/>
    </row>
    <row r="107" spans="1:4" ht="12.75">
      <c r="A107" s="152" t="s">
        <v>280</v>
      </c>
      <c r="B107" s="26"/>
      <c r="C107" s="1"/>
      <c r="D107" s="1"/>
    </row>
    <row r="108" spans="1:4" ht="12.75">
      <c r="A108" s="152" t="s">
        <v>117</v>
      </c>
      <c r="B108" s="26"/>
      <c r="C108" s="1"/>
      <c r="D108" s="153" t="s">
        <v>107</v>
      </c>
    </row>
    <row r="109" spans="1:4" ht="12.75">
      <c r="A109" s="151"/>
      <c r="B109" s="24"/>
      <c r="C109" s="1"/>
      <c r="D109" s="1"/>
    </row>
  </sheetData>
  <sheetProtection formatCells="0" formatColumns="0" formatRows="0" insertColumns="0" insertRows="0" insertHyperlinks="0" deleteColumns="0" deleteRows="0" selectLockedCells="1" sort="0" autoFilter="0" pivotTables="0"/>
  <printOptions horizontalCentered="1"/>
  <pageMargins left="0.3937007874015748" right="0.3937007874015748" top="0.7874015748031497" bottom="0.7874015748031497" header="0.35433070866141736" footer="0.5118110236220472"/>
  <pageSetup horizontalDpi="600" verticalDpi="600" orientation="portrait" paperSize="9" scale="86" r:id="rId1"/>
  <rowBreaks count="3" manualBreakCount="3">
    <brk id="30" max="255" man="1"/>
    <brk id="56" max="255" man="1"/>
    <brk id="80" max="255" man="1"/>
  </rowBreaks>
  <ignoredErrors>
    <ignoredError sqref="B6:B19 B62 B7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G104"/>
  <sheetViews>
    <sheetView zoomScalePageLayoutView="0" workbookViewId="0" topLeftCell="A10">
      <selection activeCell="D9" sqref="D9"/>
    </sheetView>
  </sheetViews>
  <sheetFormatPr defaultColWidth="9.00390625" defaultRowHeight="12.75"/>
  <cols>
    <col min="1" max="1" width="53.125" style="0" customWidth="1"/>
    <col min="2" max="2" width="11.00390625" style="0" customWidth="1"/>
    <col min="3" max="3" width="16.00390625" style="0" customWidth="1"/>
    <col min="4" max="4" width="15.875" style="0" customWidth="1"/>
    <col min="6" max="6" width="14.375" style="0" bestFit="1" customWidth="1"/>
    <col min="7" max="7" width="15.75390625" style="0" bestFit="1" customWidth="1"/>
    <col min="8" max="8" width="13.625" style="0" customWidth="1"/>
  </cols>
  <sheetData>
    <row r="1" spans="1:4" s="1" customFormat="1" ht="15.75">
      <c r="A1" s="405" t="s">
        <v>146</v>
      </c>
      <c r="B1" s="405"/>
      <c r="C1" s="405"/>
      <c r="D1" s="405"/>
    </row>
    <row r="2" spans="1:4" s="1" customFormat="1" ht="15.75">
      <c r="A2" s="405" t="s">
        <v>147</v>
      </c>
      <c r="B2" s="405"/>
      <c r="C2" s="405"/>
      <c r="D2" s="405"/>
    </row>
    <row r="3" spans="1:2" s="1" customFormat="1" ht="13.5" thickBot="1">
      <c r="A3" s="19"/>
      <c r="B3" s="22"/>
    </row>
    <row r="4" spans="1:6" s="1" customFormat="1" ht="65.25" thickBot="1" thickTop="1">
      <c r="A4" s="49" t="s">
        <v>99</v>
      </c>
      <c r="B4" s="50" t="s">
        <v>270</v>
      </c>
      <c r="C4" s="265" t="s">
        <v>268</v>
      </c>
      <c r="D4" s="266" t="s">
        <v>269</v>
      </c>
      <c r="E4" s="144"/>
      <c r="F4" s="144"/>
    </row>
    <row r="5" spans="1:6" s="1" customFormat="1" ht="13.5" thickTop="1">
      <c r="A5" s="157" t="s">
        <v>95</v>
      </c>
      <c r="B5" s="158" t="s">
        <v>96</v>
      </c>
      <c r="C5" s="267" t="s">
        <v>97</v>
      </c>
      <c r="D5" s="268" t="s">
        <v>98</v>
      </c>
      <c r="E5" s="144"/>
      <c r="F5" s="144"/>
    </row>
    <row r="6" spans="1:6" s="1" customFormat="1" ht="24">
      <c r="A6" s="46" t="s">
        <v>271</v>
      </c>
      <c r="B6" s="30">
        <v>790</v>
      </c>
      <c r="C6" s="269">
        <v>0</v>
      </c>
      <c r="D6" s="270">
        <v>0</v>
      </c>
      <c r="E6" s="144"/>
      <c r="F6" s="144"/>
    </row>
    <row r="7" spans="1:6" s="1" customFormat="1" ht="36">
      <c r="A7" s="46" t="s">
        <v>121</v>
      </c>
      <c r="B7" s="30">
        <v>800</v>
      </c>
      <c r="C7" s="269">
        <v>0</v>
      </c>
      <c r="D7" s="270">
        <v>0</v>
      </c>
      <c r="E7" s="144"/>
      <c r="F7" s="144"/>
    </row>
    <row r="8" spans="1:7" s="1" customFormat="1" ht="24">
      <c r="A8" s="46" t="s">
        <v>217</v>
      </c>
      <c r="B8" s="30">
        <v>810</v>
      </c>
      <c r="C8" s="269">
        <v>367804</v>
      </c>
      <c r="D8" s="270">
        <v>12450343</v>
      </c>
      <c r="E8" s="144"/>
      <c r="F8" s="144"/>
      <c r="G8" s="186"/>
    </row>
    <row r="9" spans="1:7" s="1" customFormat="1" ht="24">
      <c r="A9" s="46" t="s">
        <v>218</v>
      </c>
      <c r="B9" s="30">
        <v>820</v>
      </c>
      <c r="C9" s="269">
        <v>0</v>
      </c>
      <c r="D9" s="270">
        <v>0</v>
      </c>
      <c r="E9" s="144"/>
      <c r="F9" s="271"/>
      <c r="G9" s="191"/>
    </row>
    <row r="10" spans="1:7" s="1" customFormat="1" ht="24">
      <c r="A10" s="46" t="s">
        <v>219</v>
      </c>
      <c r="B10" s="30">
        <v>830</v>
      </c>
      <c r="C10" s="269">
        <v>0</v>
      </c>
      <c r="D10" s="270">
        <v>0</v>
      </c>
      <c r="E10" s="144"/>
      <c r="F10" s="144"/>
      <c r="G10" s="190"/>
    </row>
    <row r="11" spans="1:7" s="1" customFormat="1" ht="24">
      <c r="A11" s="46" t="s">
        <v>308</v>
      </c>
      <c r="B11" s="30">
        <v>840</v>
      </c>
      <c r="C11" s="269">
        <v>0</v>
      </c>
      <c r="D11" s="270">
        <v>0</v>
      </c>
      <c r="E11" s="144"/>
      <c r="F11" s="144"/>
      <c r="G11" s="186"/>
    </row>
    <row r="12" spans="1:6" s="1" customFormat="1" ht="48">
      <c r="A12" s="46" t="s">
        <v>148</v>
      </c>
      <c r="B12" s="30">
        <v>850</v>
      </c>
      <c r="C12" s="269">
        <v>0</v>
      </c>
      <c r="D12" s="270">
        <v>0</v>
      </c>
      <c r="E12" s="144"/>
      <c r="F12" s="144" t="s">
        <v>45</v>
      </c>
    </row>
    <row r="13" spans="1:6" s="1" customFormat="1" ht="24">
      <c r="A13" s="46" t="s">
        <v>100</v>
      </c>
      <c r="B13" s="30">
        <v>860</v>
      </c>
      <c r="C13" s="269">
        <v>0</v>
      </c>
      <c r="D13" s="270">
        <v>0</v>
      </c>
      <c r="E13" s="144"/>
      <c r="F13" s="144"/>
    </row>
    <row r="14" spans="1:6" s="1" customFormat="1" ht="24">
      <c r="A14" s="46" t="s">
        <v>101</v>
      </c>
      <c r="B14" s="30">
        <v>870</v>
      </c>
      <c r="C14" s="269">
        <v>0</v>
      </c>
      <c r="D14" s="270">
        <v>0</v>
      </c>
      <c r="E14" s="144"/>
      <c r="F14" s="144"/>
    </row>
    <row r="15" spans="1:6" s="1" customFormat="1" ht="36">
      <c r="A15" s="46" t="s">
        <v>303</v>
      </c>
      <c r="B15" s="30">
        <v>880</v>
      </c>
      <c r="C15" s="269">
        <v>0</v>
      </c>
      <c r="D15" s="270">
        <v>0</v>
      </c>
      <c r="E15" s="144"/>
      <c r="F15" s="144"/>
    </row>
    <row r="16" spans="1:6" s="1" customFormat="1" ht="24">
      <c r="A16" s="46" t="s">
        <v>152</v>
      </c>
      <c r="B16" s="30">
        <v>890</v>
      </c>
      <c r="C16" s="269">
        <v>0</v>
      </c>
      <c r="D16" s="270">
        <v>0</v>
      </c>
      <c r="E16" s="144"/>
      <c r="F16" s="144"/>
    </row>
    <row r="17" spans="1:6" s="1" customFormat="1" ht="48">
      <c r="A17" s="46" t="s">
        <v>220</v>
      </c>
      <c r="B17" s="30">
        <v>900</v>
      </c>
      <c r="C17" s="269">
        <v>0</v>
      </c>
      <c r="D17" s="270">
        <v>0</v>
      </c>
      <c r="E17" s="144"/>
      <c r="F17" s="144"/>
    </row>
    <row r="18" spans="1:6" s="1" customFormat="1" ht="24">
      <c r="A18" s="46" t="s">
        <v>102</v>
      </c>
      <c r="B18" s="30">
        <v>910</v>
      </c>
      <c r="C18" s="269">
        <v>0</v>
      </c>
      <c r="D18" s="270">
        <v>0</v>
      </c>
      <c r="E18" s="144"/>
      <c r="F18" s="144"/>
    </row>
    <row r="19" spans="1:6" s="1" customFormat="1" ht="24.75" thickBot="1">
      <c r="A19" s="51" t="s">
        <v>103</v>
      </c>
      <c r="B19" s="52">
        <v>920</v>
      </c>
      <c r="C19" s="272">
        <v>30053154</v>
      </c>
      <c r="D19" s="272">
        <v>32993618</v>
      </c>
      <c r="E19" s="144"/>
      <c r="F19" s="144"/>
    </row>
    <row r="20" spans="2:6" s="1" customFormat="1" ht="13.5" thickTop="1">
      <c r="B20" s="22"/>
      <c r="C20" s="144"/>
      <c r="D20" s="144"/>
      <c r="E20" s="144"/>
      <c r="F20" s="144"/>
    </row>
    <row r="21" spans="1:6" s="1" customFormat="1" ht="12.75" collapsed="1">
      <c r="A21" s="152" t="s">
        <v>281</v>
      </c>
      <c r="B21" s="26"/>
      <c r="C21" s="144"/>
      <c r="D21" s="144"/>
      <c r="E21" s="164"/>
      <c r="F21" s="164"/>
    </row>
    <row r="22" spans="1:6" s="1" customFormat="1" ht="12.75">
      <c r="A22" s="152" t="s">
        <v>116</v>
      </c>
      <c r="B22" s="26"/>
      <c r="C22" s="144"/>
      <c r="D22" s="273" t="s">
        <v>106</v>
      </c>
      <c r="E22" s="144"/>
      <c r="F22" s="164"/>
    </row>
    <row r="23" spans="1:6" s="1" customFormat="1" ht="12.75">
      <c r="A23" s="151"/>
      <c r="B23" s="26"/>
      <c r="C23" s="144"/>
      <c r="D23" s="144"/>
      <c r="E23" s="144"/>
      <c r="F23" s="274"/>
    </row>
    <row r="24" spans="1:6" s="1" customFormat="1" ht="12.75">
      <c r="A24" s="152" t="s">
        <v>280</v>
      </c>
      <c r="B24" s="26"/>
      <c r="C24" s="144"/>
      <c r="D24" s="144"/>
      <c r="E24" s="144"/>
      <c r="F24" s="164"/>
    </row>
    <row r="25" spans="1:6" s="1" customFormat="1" ht="12.75">
      <c r="A25" s="152" t="s">
        <v>117</v>
      </c>
      <c r="B25" s="26"/>
      <c r="C25" s="144"/>
      <c r="D25" s="273" t="s">
        <v>107</v>
      </c>
      <c r="E25" s="144"/>
      <c r="F25" s="164"/>
    </row>
    <row r="26" spans="1:6" s="1" customFormat="1" ht="12.75">
      <c r="A26" s="151"/>
      <c r="B26" s="24"/>
      <c r="C26" s="144"/>
      <c r="D26" s="144"/>
      <c r="E26" s="144"/>
      <c r="F26" s="164"/>
    </row>
    <row r="27" spans="3:6" ht="12.75">
      <c r="C27" s="275"/>
      <c r="D27" s="275"/>
      <c r="E27" s="275"/>
      <c r="F27" s="275"/>
    </row>
    <row r="28" spans="3:6" ht="12.75">
      <c r="C28" s="275"/>
      <c r="D28" s="275"/>
      <c r="E28" s="275"/>
      <c r="F28" s="275"/>
    </row>
    <row r="29" spans="3:6" ht="12.75">
      <c r="C29" s="275"/>
      <c r="D29" s="275"/>
      <c r="E29" s="275"/>
      <c r="F29" s="275"/>
    </row>
    <row r="30" spans="3:6" ht="12.75">
      <c r="C30" s="275"/>
      <c r="D30" s="275"/>
      <c r="E30" s="275"/>
      <c r="F30" s="275"/>
    </row>
    <row r="31" spans="3:6" ht="12.75">
      <c r="C31" s="275"/>
      <c r="D31" s="275"/>
      <c r="E31" s="275"/>
      <c r="F31" s="275"/>
    </row>
    <row r="32" spans="3:4" ht="12.75">
      <c r="C32" s="201"/>
      <c r="D32" s="201"/>
    </row>
    <row r="33" spans="3:6" ht="12.75">
      <c r="C33" s="201"/>
      <c r="D33" s="201"/>
      <c r="F33" s="166"/>
    </row>
    <row r="34" spans="3:4" ht="12.75">
      <c r="C34" s="201"/>
      <c r="D34" s="201"/>
    </row>
    <row r="35" spans="3:4" ht="12.75">
      <c r="C35" s="201"/>
      <c r="D35" s="201"/>
    </row>
    <row r="36" spans="3:4" ht="12.75">
      <c r="C36" s="201"/>
      <c r="D36" s="201"/>
    </row>
    <row r="37" spans="3:4" ht="12.75">
      <c r="C37" s="201"/>
      <c r="D37" s="201"/>
    </row>
    <row r="38" spans="3:4" ht="12.75">
      <c r="C38" s="201"/>
      <c r="D38" s="201"/>
    </row>
    <row r="39" spans="3:4" ht="12.75">
      <c r="C39" s="201"/>
      <c r="D39" s="201"/>
    </row>
    <row r="40" spans="3:4" ht="12.75">
      <c r="C40" s="201"/>
      <c r="D40" s="201"/>
    </row>
    <row r="41" spans="3:4" ht="12.75">
      <c r="C41" s="201"/>
      <c r="D41" s="201"/>
    </row>
    <row r="42" spans="3:4" ht="12.75">
      <c r="C42" s="201"/>
      <c r="D42" s="201"/>
    </row>
    <row r="43" spans="3:6" ht="12.75">
      <c r="C43" s="169"/>
      <c r="D43" s="169"/>
      <c r="E43" s="169"/>
      <c r="F43" s="169"/>
    </row>
    <row r="44" spans="3:6" ht="12.75">
      <c r="C44" s="169"/>
      <c r="D44" s="169"/>
      <c r="E44" s="169"/>
      <c r="F44" s="169"/>
    </row>
    <row r="45" spans="3:6" ht="12.75">
      <c r="C45" s="169"/>
      <c r="D45" s="169"/>
      <c r="E45" s="169"/>
      <c r="F45" s="169"/>
    </row>
    <row r="46" spans="3:6" ht="12.75">
      <c r="C46" s="169"/>
      <c r="D46" s="169"/>
      <c r="E46" s="169"/>
      <c r="F46" s="169"/>
    </row>
    <row r="47" spans="3:6" ht="12.75">
      <c r="C47" s="169"/>
      <c r="D47" s="169"/>
      <c r="E47" s="169"/>
      <c r="F47" s="169"/>
    </row>
    <row r="48" spans="3:6" ht="12.75">
      <c r="C48" s="169"/>
      <c r="D48" s="169"/>
      <c r="E48" s="169"/>
      <c r="F48" s="169"/>
    </row>
    <row r="49" spans="3:6" ht="12.75">
      <c r="C49" s="169"/>
      <c r="D49" s="169"/>
      <c r="E49" s="169"/>
      <c r="F49" s="169"/>
    </row>
    <row r="50" spans="3:6" ht="12.75">
      <c r="C50" s="169"/>
      <c r="D50" s="169"/>
      <c r="E50" s="169"/>
      <c r="F50" s="169"/>
    </row>
    <row r="51" spans="3:6" ht="12.75">
      <c r="C51" s="169"/>
      <c r="D51" s="169"/>
      <c r="E51" s="169"/>
      <c r="F51" s="169"/>
    </row>
    <row r="52" spans="3:6" ht="12.75">
      <c r="C52" s="169"/>
      <c r="D52" s="222"/>
      <c r="E52" s="169"/>
      <c r="F52" s="169"/>
    </row>
    <row r="53" spans="3:6" ht="12.75">
      <c r="C53" s="169"/>
      <c r="D53" s="169"/>
      <c r="E53" s="169"/>
      <c r="F53" s="169"/>
    </row>
    <row r="54" spans="3:6" ht="12.75">
      <c r="C54" s="169"/>
      <c r="D54" s="169"/>
      <c r="E54" s="169"/>
      <c r="F54" s="169"/>
    </row>
    <row r="55" spans="3:6" ht="12.75">
      <c r="C55" s="169"/>
      <c r="D55" s="169"/>
      <c r="E55" s="169"/>
      <c r="F55" s="169"/>
    </row>
    <row r="56" spans="3:6" ht="12.75">
      <c r="C56" s="169"/>
      <c r="D56" s="169"/>
      <c r="E56" s="169"/>
      <c r="F56" s="169"/>
    </row>
    <row r="57" spans="3:6" ht="12.75">
      <c r="C57" s="169"/>
      <c r="D57" s="169"/>
      <c r="E57" s="169"/>
      <c r="F57" s="169"/>
    </row>
    <row r="58" spans="3:6" ht="12.75">
      <c r="C58" s="169"/>
      <c r="D58" s="169"/>
      <c r="E58" s="169"/>
      <c r="F58" s="169"/>
    </row>
    <row r="59" spans="3:6" ht="12.75">
      <c r="C59" s="169"/>
      <c r="D59" s="169"/>
      <c r="E59" s="169"/>
      <c r="F59" s="169"/>
    </row>
    <row r="60" spans="3:6" ht="12.75">
      <c r="C60" s="169"/>
      <c r="D60" s="169"/>
      <c r="E60" s="169"/>
      <c r="F60" s="169"/>
    </row>
    <row r="61" spans="3:6" ht="12.75">
      <c r="C61" s="169"/>
      <c r="D61" s="169"/>
      <c r="E61" s="169"/>
      <c r="F61" s="169"/>
    </row>
    <row r="62" spans="3:6" ht="12.75">
      <c r="C62" s="169"/>
      <c r="D62" s="169"/>
      <c r="E62" s="169"/>
      <c r="F62" s="169"/>
    </row>
    <row r="63" spans="3:6" ht="12.75">
      <c r="C63" s="169"/>
      <c r="D63" s="169"/>
      <c r="E63" s="169"/>
      <c r="F63" s="169"/>
    </row>
    <row r="64" spans="3:6" ht="12.75">
      <c r="C64" s="169"/>
      <c r="D64" s="169"/>
      <c r="E64" s="169"/>
      <c r="F64" s="169"/>
    </row>
    <row r="65" spans="3:6" ht="12.75">
      <c r="C65" s="201"/>
      <c r="D65" s="201"/>
      <c r="E65" s="175"/>
      <c r="F65" s="175"/>
    </row>
    <row r="66" spans="3:6" ht="12.75">
      <c r="C66" s="201"/>
      <c r="D66" s="201"/>
      <c r="E66" s="175"/>
      <c r="F66" s="175"/>
    </row>
    <row r="67" spans="3:4" ht="12.75">
      <c r="C67" s="201"/>
      <c r="D67" s="201"/>
    </row>
    <row r="68" spans="3:4" ht="12.75">
      <c r="C68" s="201"/>
      <c r="D68" s="201"/>
    </row>
    <row r="69" spans="3:4" ht="12.75">
      <c r="C69" s="201"/>
      <c r="D69" s="201"/>
    </row>
    <row r="70" spans="3:4" ht="12.75">
      <c r="C70" s="201"/>
      <c r="D70" s="201"/>
    </row>
    <row r="71" spans="3:4" ht="12.75">
      <c r="C71" s="201"/>
      <c r="D71" s="201"/>
    </row>
    <row r="72" spans="3:4" ht="12.75">
      <c r="C72" s="201"/>
      <c r="D72" s="201"/>
    </row>
    <row r="73" spans="3:4" ht="12.75">
      <c r="C73" s="201"/>
      <c r="D73" s="201"/>
    </row>
    <row r="74" spans="3:4" ht="12.75">
      <c r="C74" s="201"/>
      <c r="D74" s="201"/>
    </row>
    <row r="75" spans="3:4" ht="12.75">
      <c r="C75" s="201"/>
      <c r="D75" s="201"/>
    </row>
    <row r="76" spans="3:4" ht="12.75">
      <c r="C76" s="201"/>
      <c r="D76" s="201"/>
    </row>
    <row r="77" spans="3:4" ht="12.75">
      <c r="C77" s="201"/>
      <c r="D77" s="201"/>
    </row>
    <row r="78" spans="3:5" ht="12.75">
      <c r="C78" s="219"/>
      <c r="D78" s="219"/>
      <c r="E78" s="197"/>
    </row>
    <row r="79" spans="3:5" ht="12.75">
      <c r="C79" s="219"/>
      <c r="D79" s="219"/>
      <c r="E79" s="197"/>
    </row>
    <row r="80" spans="3:5" ht="12.75">
      <c r="C80" s="219"/>
      <c r="D80" s="219"/>
      <c r="E80" s="197"/>
    </row>
    <row r="81" spans="3:5" ht="12.75">
      <c r="C81" s="219"/>
      <c r="D81" s="220"/>
      <c r="E81" s="197"/>
    </row>
    <row r="82" spans="3:5" ht="12.75">
      <c r="C82" s="219"/>
      <c r="D82" s="219"/>
      <c r="E82" s="197"/>
    </row>
    <row r="83" spans="3:5" ht="12.75">
      <c r="C83" s="219"/>
      <c r="D83" s="219"/>
      <c r="E83" s="197"/>
    </row>
    <row r="84" spans="3:5" ht="12.75">
      <c r="C84" s="219"/>
      <c r="D84" s="219"/>
      <c r="E84" s="197"/>
    </row>
    <row r="85" spans="3:4" ht="12.75">
      <c r="C85" s="201"/>
      <c r="D85" s="201"/>
    </row>
    <row r="86" spans="3:4" ht="12.75">
      <c r="C86" s="201"/>
      <c r="D86" s="201"/>
    </row>
    <row r="87" spans="3:4" ht="12.75">
      <c r="C87" s="201"/>
      <c r="D87" s="201"/>
    </row>
    <row r="88" spans="3:4" ht="12.75">
      <c r="C88" s="201"/>
      <c r="D88" s="201"/>
    </row>
    <row r="89" spans="3:4" ht="12.75">
      <c r="C89" s="201"/>
      <c r="D89" s="201"/>
    </row>
    <row r="90" spans="3:4" ht="12.75">
      <c r="C90" s="201"/>
      <c r="D90" s="201"/>
    </row>
    <row r="91" spans="3:4" ht="12.75">
      <c r="C91" s="201"/>
      <c r="D91" s="201"/>
    </row>
    <row r="92" spans="3:4" ht="12.75">
      <c r="C92" s="201"/>
      <c r="D92" s="201"/>
    </row>
    <row r="93" spans="3:4" ht="12.75">
      <c r="C93" s="201"/>
      <c r="D93" s="201"/>
    </row>
    <row r="94" spans="3:4" ht="12.75">
      <c r="C94" s="201"/>
      <c r="D94" s="201"/>
    </row>
    <row r="95" spans="3:4" ht="12.75">
      <c r="C95" s="201"/>
      <c r="D95" s="201"/>
    </row>
    <row r="96" spans="3:4" ht="12.75">
      <c r="C96" s="201"/>
      <c r="D96" s="201"/>
    </row>
    <row r="97" spans="3:4" ht="12.75">
      <c r="C97" s="201"/>
      <c r="D97" s="201"/>
    </row>
    <row r="98" spans="3:4" ht="12.75">
      <c r="C98" s="201"/>
      <c r="D98" s="201"/>
    </row>
    <row r="99" spans="3:4" ht="12.75">
      <c r="C99" s="201"/>
      <c r="D99" s="201"/>
    </row>
    <row r="100" spans="3:4" ht="12.75">
      <c r="C100" s="201"/>
      <c r="D100" s="201"/>
    </row>
    <row r="101" spans="3:6" ht="12.75">
      <c r="C101" s="201"/>
      <c r="D101" s="201"/>
      <c r="F101" s="199"/>
    </row>
    <row r="102" spans="3:4" ht="12.75">
      <c r="C102" s="169"/>
      <c r="D102" s="169"/>
    </row>
    <row r="103" spans="3:4" ht="12.75">
      <c r="C103" s="169"/>
      <c r="D103" s="212">
        <f>D52-D101</f>
        <v>0</v>
      </c>
    </row>
    <row r="104" spans="3:4" ht="12.75">
      <c r="C104" s="169"/>
      <c r="D104" s="169"/>
    </row>
  </sheetData>
  <sheetProtection/>
  <mergeCells count="2">
    <mergeCell ref="A1:D1"/>
    <mergeCell ref="A2:D2"/>
  </mergeCells>
  <printOptions/>
  <pageMargins left="0.63" right="0.2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G10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.00390625" style="1" customWidth="1"/>
    <col min="2" max="2" width="11.00390625" style="1" customWidth="1"/>
    <col min="3" max="3" width="9.125" style="1" customWidth="1"/>
    <col min="4" max="4" width="11.25390625" style="1" customWidth="1"/>
    <col min="5" max="5" width="6.375" style="1" customWidth="1"/>
    <col min="6" max="6" width="15.125" style="1" customWidth="1"/>
    <col min="7" max="7" width="16.375" style="1" customWidth="1"/>
    <col min="8" max="8" width="13.625" style="1" customWidth="1"/>
    <col min="9" max="16384" width="9.125" style="1" customWidth="1"/>
  </cols>
  <sheetData>
    <row r="1" spans="2:7" ht="58.5" customHeight="1">
      <c r="B1" s="5"/>
      <c r="C1" s="5"/>
      <c r="D1" s="5"/>
      <c r="E1" s="400" t="s">
        <v>115</v>
      </c>
      <c r="F1" s="400"/>
      <c r="G1" s="400"/>
    </row>
    <row r="2" spans="2:7" ht="60.75" customHeight="1">
      <c r="B2" s="187"/>
      <c r="E2" s="400" t="s">
        <v>153</v>
      </c>
      <c r="F2" s="400"/>
      <c r="G2" s="400"/>
    </row>
    <row r="3" spans="1:7" ht="75.75" customHeight="1">
      <c r="A3" s="406" t="s">
        <v>316</v>
      </c>
      <c r="B3" s="406"/>
      <c r="C3" s="406"/>
      <c r="D3" s="406"/>
      <c r="E3" s="406"/>
      <c r="F3" s="406"/>
      <c r="G3" s="406"/>
    </row>
    <row r="4" spans="1:7" ht="25.5">
      <c r="A4" s="27"/>
      <c r="C4" s="257"/>
      <c r="D4" s="257"/>
      <c r="E4" s="257"/>
      <c r="F4" s="257"/>
      <c r="G4" s="4" t="s">
        <v>157</v>
      </c>
    </row>
    <row r="5" spans="1:7" ht="15.75">
      <c r="A5" s="27"/>
      <c r="C5" s="257"/>
      <c r="D5" s="257"/>
      <c r="E5" s="258"/>
      <c r="F5" s="259" t="s">
        <v>118</v>
      </c>
      <c r="G5" s="398">
        <v>710002</v>
      </c>
    </row>
    <row r="6" spans="1:7" ht="15">
      <c r="A6" s="12"/>
      <c r="C6" s="260"/>
      <c r="D6" s="260"/>
      <c r="E6" s="144"/>
      <c r="F6" s="261" t="s">
        <v>156</v>
      </c>
      <c r="G6" s="399"/>
    </row>
    <row r="7" spans="1:7" ht="15">
      <c r="A7" s="12"/>
      <c r="C7" s="260"/>
      <c r="D7" s="260"/>
      <c r="E7" s="144"/>
      <c r="F7" s="261"/>
      <c r="G7" s="14"/>
    </row>
    <row r="8" spans="1:7" ht="15">
      <c r="A8" s="12" t="s">
        <v>80</v>
      </c>
      <c r="C8" s="260"/>
      <c r="D8" s="260"/>
      <c r="E8" s="144"/>
      <c r="F8" s="259" t="s">
        <v>170</v>
      </c>
      <c r="G8" s="11"/>
    </row>
    <row r="9" spans="1:7" ht="15">
      <c r="A9" s="12" t="s">
        <v>282</v>
      </c>
      <c r="C9" s="260"/>
      <c r="D9" s="262" t="s">
        <v>151</v>
      </c>
      <c r="E9" s="263"/>
      <c r="F9" s="259" t="s">
        <v>179</v>
      </c>
      <c r="G9" s="13">
        <v>186200</v>
      </c>
    </row>
    <row r="10" spans="1:7" ht="15">
      <c r="A10" s="12"/>
      <c r="C10" s="260"/>
      <c r="D10" s="260"/>
      <c r="E10" s="144"/>
      <c r="F10" s="261"/>
      <c r="G10" s="14"/>
    </row>
    <row r="11" spans="1:7" ht="15">
      <c r="A11" s="12"/>
      <c r="C11" s="260"/>
      <c r="D11" s="260"/>
      <c r="E11" s="144"/>
      <c r="F11" s="259" t="s">
        <v>85</v>
      </c>
      <c r="G11" s="398">
        <v>12130</v>
      </c>
    </row>
    <row r="12" spans="1:7" ht="15">
      <c r="A12" s="12" t="s">
        <v>276</v>
      </c>
      <c r="C12" s="262"/>
      <c r="D12" s="262" t="s">
        <v>295</v>
      </c>
      <c r="E12" s="263"/>
      <c r="F12" s="259" t="s">
        <v>180</v>
      </c>
      <c r="G12" s="399"/>
    </row>
    <row r="13" spans="3:7" ht="12.75">
      <c r="C13" s="260"/>
      <c r="D13" s="260"/>
      <c r="E13" s="144"/>
      <c r="F13" s="261"/>
      <c r="G13" s="14"/>
    </row>
    <row r="14" spans="1:7" ht="15">
      <c r="A14" s="12" t="s">
        <v>181</v>
      </c>
      <c r="C14" s="260"/>
      <c r="D14" s="260"/>
      <c r="E14" s="144"/>
      <c r="F14" s="259" t="s">
        <v>182</v>
      </c>
      <c r="G14" s="398">
        <v>1151</v>
      </c>
    </row>
    <row r="15" spans="1:7" ht="15">
      <c r="A15" s="12" t="s">
        <v>277</v>
      </c>
      <c r="C15" s="260"/>
      <c r="D15" s="260"/>
      <c r="E15" s="144"/>
      <c r="F15" s="259" t="s">
        <v>183</v>
      </c>
      <c r="G15" s="399"/>
    </row>
    <row r="16" spans="3:7" ht="12.75">
      <c r="C16" s="260"/>
      <c r="D16" s="260"/>
      <c r="E16" s="144"/>
      <c r="F16" s="261"/>
      <c r="G16" s="14"/>
    </row>
    <row r="17" spans="1:7" ht="15">
      <c r="A17" s="12" t="s">
        <v>81</v>
      </c>
      <c r="C17" s="260"/>
      <c r="D17" s="260"/>
      <c r="E17" s="144"/>
      <c r="F17" s="259" t="s">
        <v>172</v>
      </c>
      <c r="G17" s="398">
        <v>144</v>
      </c>
    </row>
    <row r="18" spans="1:7" ht="15">
      <c r="A18" s="12" t="s">
        <v>283</v>
      </c>
      <c r="C18" s="260"/>
      <c r="D18" s="262" t="s">
        <v>296</v>
      </c>
      <c r="E18" s="263"/>
      <c r="F18" s="259" t="s">
        <v>184</v>
      </c>
      <c r="G18" s="399"/>
    </row>
    <row r="19" spans="3:7" ht="12.75">
      <c r="C19" s="260"/>
      <c r="D19" s="260"/>
      <c r="E19" s="144"/>
      <c r="F19" s="261"/>
      <c r="G19" s="14"/>
    </row>
    <row r="20" spans="1:7" ht="15">
      <c r="A20" s="12" t="s">
        <v>82</v>
      </c>
      <c r="C20" s="144"/>
      <c r="D20" s="144"/>
      <c r="E20" s="144"/>
      <c r="F20" s="259" t="s">
        <v>185</v>
      </c>
      <c r="G20" s="398">
        <v>6203</v>
      </c>
    </row>
    <row r="21" spans="1:7" ht="15">
      <c r="A21" s="12" t="s">
        <v>279</v>
      </c>
      <c r="C21" s="144"/>
      <c r="D21" s="144"/>
      <c r="E21" s="144"/>
      <c r="F21" s="259" t="s">
        <v>186</v>
      </c>
      <c r="G21" s="399"/>
    </row>
    <row r="22" spans="3:7" ht="12.75">
      <c r="C22" s="144"/>
      <c r="D22" s="144"/>
      <c r="E22" s="144"/>
      <c r="F22" s="261"/>
      <c r="G22" s="14"/>
    </row>
    <row r="23" spans="1:7" ht="15">
      <c r="A23" s="12" t="s">
        <v>173</v>
      </c>
      <c r="C23" s="144"/>
      <c r="D23" s="144"/>
      <c r="E23" s="144"/>
      <c r="F23" s="264"/>
      <c r="G23" s="404">
        <v>200460222</v>
      </c>
    </row>
    <row r="24" spans="1:7" ht="15">
      <c r="A24" s="12" t="s">
        <v>174</v>
      </c>
      <c r="C24" s="144"/>
      <c r="D24" s="144"/>
      <c r="E24" s="144"/>
      <c r="F24" s="259" t="s">
        <v>175</v>
      </c>
      <c r="G24" s="399"/>
    </row>
    <row r="25" spans="3:7" ht="12.75">
      <c r="C25" s="144"/>
      <c r="D25" s="144"/>
      <c r="E25" s="144"/>
      <c r="F25" s="261"/>
      <c r="G25" s="14"/>
    </row>
    <row r="26" spans="1:7" ht="15">
      <c r="A26" s="12" t="s">
        <v>176</v>
      </c>
      <c r="C26" s="144"/>
      <c r="D26" s="144"/>
      <c r="E26" s="144"/>
      <c r="F26" s="259" t="s">
        <v>187</v>
      </c>
      <c r="G26" s="398"/>
    </row>
    <row r="27" spans="1:7" ht="15">
      <c r="A27" s="12" t="s">
        <v>177</v>
      </c>
      <c r="C27" s="263" t="s">
        <v>301</v>
      </c>
      <c r="D27" s="263"/>
      <c r="E27" s="263"/>
      <c r="F27" s="259" t="s">
        <v>188</v>
      </c>
      <c r="G27" s="399"/>
    </row>
    <row r="28" spans="3:7" ht="12.75">
      <c r="C28" s="144"/>
      <c r="D28" s="144"/>
      <c r="E28" s="144"/>
      <c r="F28" s="261"/>
      <c r="G28" s="14"/>
    </row>
    <row r="29" spans="1:7" ht="15">
      <c r="A29" s="12" t="s">
        <v>83</v>
      </c>
      <c r="C29" s="144"/>
      <c r="D29" s="144"/>
      <c r="E29" s="144"/>
      <c r="F29" s="259" t="s">
        <v>189</v>
      </c>
      <c r="G29" s="398"/>
    </row>
    <row r="30" spans="1:7" ht="15">
      <c r="A30" s="12" t="s">
        <v>178</v>
      </c>
      <c r="B30" s="15" t="s">
        <v>301</v>
      </c>
      <c r="C30" s="263"/>
      <c r="D30" s="263"/>
      <c r="E30" s="263"/>
      <c r="F30" s="259" t="s">
        <v>190</v>
      </c>
      <c r="G30" s="399"/>
    </row>
    <row r="31" spans="3:7" ht="12.75">
      <c r="C31" s="144"/>
      <c r="D31" s="144"/>
      <c r="E31" s="144"/>
      <c r="F31" s="261"/>
      <c r="G31" s="14"/>
    </row>
    <row r="32" spans="1:7" ht="15">
      <c r="A32" s="12" t="s">
        <v>191</v>
      </c>
      <c r="C32" s="190"/>
      <c r="D32" s="190"/>
      <c r="F32" s="10"/>
      <c r="G32" s="398"/>
    </row>
    <row r="33" spans="1:7" ht="15">
      <c r="A33" s="12" t="s">
        <v>84</v>
      </c>
      <c r="C33" s="190"/>
      <c r="D33" s="190"/>
      <c r="F33" s="173"/>
      <c r="G33" s="399"/>
    </row>
    <row r="34" spans="3:7" ht="12.75">
      <c r="C34" s="190"/>
      <c r="D34" s="190"/>
      <c r="F34" s="3"/>
      <c r="G34" s="14"/>
    </row>
    <row r="35" spans="1:7" ht="15">
      <c r="A35" s="17"/>
      <c r="C35" s="190"/>
      <c r="D35" s="190"/>
      <c r="F35" s="10" t="s">
        <v>192</v>
      </c>
      <c r="G35" s="398"/>
    </row>
    <row r="36" spans="1:7" ht="15">
      <c r="A36" s="18"/>
      <c r="C36" s="190"/>
      <c r="D36" s="190"/>
      <c r="F36" s="10" t="s">
        <v>193</v>
      </c>
      <c r="G36" s="399"/>
    </row>
    <row r="37" spans="3:4" ht="12.75">
      <c r="C37" s="190"/>
      <c r="D37" s="190"/>
    </row>
    <row r="38" spans="3:4" ht="12.75">
      <c r="C38" s="190"/>
      <c r="D38" s="190"/>
    </row>
    <row r="39" spans="3:4" ht="12.75">
      <c r="C39" s="190"/>
      <c r="D39" s="190"/>
    </row>
    <row r="40" spans="3:4" ht="12.75">
      <c r="C40" s="190"/>
      <c r="D40" s="190"/>
    </row>
    <row r="41" spans="1:4" ht="15">
      <c r="A41" s="28"/>
      <c r="C41" s="190"/>
      <c r="D41" s="190"/>
    </row>
    <row r="42" spans="1:4" ht="15">
      <c r="A42" s="29"/>
      <c r="C42" s="190"/>
      <c r="D42" s="190"/>
    </row>
    <row r="43" spans="3:6" ht="12.75">
      <c r="C43" s="168"/>
      <c r="D43" s="168"/>
      <c r="E43" s="168"/>
      <c r="F43" s="168"/>
    </row>
    <row r="44" spans="3:6" ht="12.75">
      <c r="C44" s="168"/>
      <c r="D44" s="168"/>
      <c r="E44" s="168"/>
      <c r="F44" s="168"/>
    </row>
    <row r="45" spans="3:6" ht="12.75">
      <c r="C45" s="168"/>
      <c r="D45" s="168"/>
      <c r="E45" s="168"/>
      <c r="F45" s="168"/>
    </row>
    <row r="46" spans="3:6" ht="12.75">
      <c r="C46" s="168"/>
      <c r="D46" s="168"/>
      <c r="E46" s="168"/>
      <c r="F46" s="168"/>
    </row>
    <row r="47" spans="3:6" ht="12.75">
      <c r="C47" s="168"/>
      <c r="D47" s="168"/>
      <c r="E47" s="168"/>
      <c r="F47" s="168"/>
    </row>
    <row r="48" spans="3:6" ht="12.75">
      <c r="C48" s="168"/>
      <c r="D48" s="168"/>
      <c r="E48" s="168"/>
      <c r="F48" s="168"/>
    </row>
    <row r="49" spans="3:6" ht="12.75">
      <c r="C49" s="168"/>
      <c r="D49" s="168"/>
      <c r="E49" s="168"/>
      <c r="F49" s="168"/>
    </row>
    <row r="50" spans="3:6" ht="12.75">
      <c r="C50" s="168"/>
      <c r="D50" s="168"/>
      <c r="E50" s="168"/>
      <c r="F50" s="168"/>
    </row>
    <row r="51" spans="3:6" ht="12.75">
      <c r="C51" s="168"/>
      <c r="D51" s="168"/>
      <c r="E51" s="168"/>
      <c r="F51" s="168"/>
    </row>
    <row r="52" spans="3:6" ht="12.75">
      <c r="C52" s="168"/>
      <c r="D52" s="221"/>
      <c r="E52" s="168"/>
      <c r="F52" s="168"/>
    </row>
    <row r="53" spans="3:6" ht="12.75">
      <c r="C53" s="168"/>
      <c r="D53" s="168"/>
      <c r="E53" s="168"/>
      <c r="F53" s="168"/>
    </row>
    <row r="54" spans="3:6" ht="12.75">
      <c r="C54" s="168"/>
      <c r="D54" s="168"/>
      <c r="E54" s="168"/>
      <c r="F54" s="168"/>
    </row>
    <row r="55" spans="3:6" ht="12.75">
      <c r="C55" s="168"/>
      <c r="D55" s="168"/>
      <c r="E55" s="168"/>
      <c r="F55" s="168"/>
    </row>
    <row r="56" spans="3:6" ht="12.75">
      <c r="C56" s="168"/>
      <c r="D56" s="168"/>
      <c r="E56" s="168"/>
      <c r="F56" s="168"/>
    </row>
    <row r="57" spans="3:6" ht="12.75">
      <c r="C57" s="168"/>
      <c r="D57" s="168"/>
      <c r="E57" s="168"/>
      <c r="F57" s="168"/>
    </row>
    <row r="58" spans="3:6" ht="12.75">
      <c r="C58" s="168"/>
      <c r="D58" s="168"/>
      <c r="E58" s="168"/>
      <c r="F58" s="168"/>
    </row>
    <row r="59" spans="3:6" ht="53.25" customHeight="1">
      <c r="C59" s="168"/>
      <c r="D59" s="168"/>
      <c r="E59" s="168"/>
      <c r="F59" s="168"/>
    </row>
    <row r="60" spans="3:6" ht="12.75">
      <c r="C60" s="168"/>
      <c r="D60" s="168"/>
      <c r="E60" s="168"/>
      <c r="F60" s="168"/>
    </row>
    <row r="61" spans="3:6" ht="12.75">
      <c r="C61" s="168"/>
      <c r="D61" s="168"/>
      <c r="E61" s="168"/>
      <c r="F61" s="168"/>
    </row>
    <row r="62" spans="3:6" ht="12.75">
      <c r="C62" s="168"/>
      <c r="D62" s="168"/>
      <c r="E62" s="168"/>
      <c r="F62" s="168"/>
    </row>
    <row r="63" spans="3:6" ht="12.75">
      <c r="C63" s="168"/>
      <c r="D63" s="168"/>
      <c r="E63" s="168"/>
      <c r="F63" s="168"/>
    </row>
    <row r="64" spans="3:6" ht="12.75">
      <c r="C64" s="168"/>
      <c r="D64" s="168"/>
      <c r="E64" s="168"/>
      <c r="F64" s="168"/>
    </row>
    <row r="65" spans="3:6" ht="12.75">
      <c r="C65" s="190"/>
      <c r="D65" s="190"/>
      <c r="E65" s="174"/>
      <c r="F65" s="174"/>
    </row>
    <row r="66" spans="3:6" ht="12.75">
      <c r="C66" s="190"/>
      <c r="D66" s="190"/>
      <c r="E66" s="174"/>
      <c r="F66" s="174"/>
    </row>
    <row r="67" spans="3:4" ht="12.75">
      <c r="C67" s="190"/>
      <c r="D67" s="190"/>
    </row>
    <row r="68" spans="3:4" ht="12.75">
      <c r="C68" s="190"/>
      <c r="D68" s="190"/>
    </row>
    <row r="69" spans="3:4" ht="12.75">
      <c r="C69" s="190"/>
      <c r="D69" s="190"/>
    </row>
    <row r="70" spans="3:4" ht="12.75">
      <c r="C70" s="190"/>
      <c r="D70" s="190"/>
    </row>
    <row r="71" spans="3:4" ht="12.75">
      <c r="C71" s="190"/>
      <c r="D71" s="190"/>
    </row>
    <row r="72" spans="3:4" ht="12.75">
      <c r="C72" s="190"/>
      <c r="D72" s="190"/>
    </row>
    <row r="73" spans="3:4" ht="12.75">
      <c r="C73" s="190"/>
      <c r="D73" s="190"/>
    </row>
    <row r="74" spans="3:4" ht="12.75">
      <c r="C74" s="190"/>
      <c r="D74" s="190"/>
    </row>
    <row r="75" spans="3:4" ht="12.75">
      <c r="C75" s="190"/>
      <c r="D75" s="190"/>
    </row>
    <row r="76" spans="3:4" ht="12.75">
      <c r="C76" s="190"/>
      <c r="D76" s="190"/>
    </row>
    <row r="77" spans="3:4" ht="12.75">
      <c r="C77" s="190"/>
      <c r="D77" s="190"/>
    </row>
    <row r="78" spans="3:5" ht="12.75">
      <c r="C78" s="208"/>
      <c r="D78" s="208"/>
      <c r="E78" s="20"/>
    </row>
    <row r="79" spans="3:5" ht="12.75">
      <c r="C79" s="208"/>
      <c r="D79" s="208"/>
      <c r="E79" s="20"/>
    </row>
    <row r="80" spans="3:5" ht="12.75">
      <c r="C80" s="208"/>
      <c r="D80" s="208"/>
      <c r="E80" s="20"/>
    </row>
    <row r="81" spans="3:5" ht="12.75">
      <c r="C81" s="208"/>
      <c r="D81" s="218"/>
      <c r="E81" s="20"/>
    </row>
    <row r="82" spans="3:5" ht="12.75">
      <c r="C82" s="208"/>
      <c r="D82" s="208"/>
      <c r="E82" s="20"/>
    </row>
    <row r="83" spans="3:5" ht="12.75">
      <c r="C83" s="208"/>
      <c r="D83" s="208"/>
      <c r="E83" s="20"/>
    </row>
    <row r="84" spans="3:5" ht="12.75">
      <c r="C84" s="208"/>
      <c r="D84" s="208"/>
      <c r="E84" s="20"/>
    </row>
    <row r="85" spans="3:4" ht="12.75">
      <c r="C85" s="190"/>
      <c r="D85" s="190"/>
    </row>
    <row r="86" spans="3:4" ht="12.75">
      <c r="C86" s="190"/>
      <c r="D86" s="190"/>
    </row>
    <row r="87" spans="3:4" ht="12.75">
      <c r="C87" s="190"/>
      <c r="D87" s="190"/>
    </row>
    <row r="88" spans="3:4" ht="12.75">
      <c r="C88" s="190"/>
      <c r="D88" s="190"/>
    </row>
    <row r="89" spans="3:4" ht="12.75">
      <c r="C89" s="190"/>
      <c r="D89" s="190"/>
    </row>
    <row r="90" spans="3:4" ht="12.75">
      <c r="C90" s="190"/>
      <c r="D90" s="190"/>
    </row>
    <row r="91" spans="3:4" ht="12.75">
      <c r="C91" s="190"/>
      <c r="D91" s="190"/>
    </row>
    <row r="92" spans="3:4" ht="12.75">
      <c r="C92" s="190"/>
      <c r="D92" s="190"/>
    </row>
    <row r="93" spans="3:4" ht="12.75">
      <c r="C93" s="190"/>
      <c r="D93" s="190"/>
    </row>
    <row r="94" spans="3:4" ht="12.75">
      <c r="C94" s="190"/>
      <c r="D94" s="190"/>
    </row>
    <row r="95" spans="3:4" ht="12.75">
      <c r="C95" s="190"/>
      <c r="D95" s="190"/>
    </row>
    <row r="96" spans="3:4" ht="12.75">
      <c r="C96" s="190"/>
      <c r="D96" s="190"/>
    </row>
    <row r="97" spans="3:4" ht="12.75">
      <c r="C97" s="190"/>
      <c r="D97" s="190"/>
    </row>
    <row r="98" spans="3:4" ht="12.75">
      <c r="C98" s="190"/>
      <c r="D98" s="190"/>
    </row>
    <row r="99" spans="3:4" ht="12.75">
      <c r="C99" s="190"/>
      <c r="D99" s="190"/>
    </row>
    <row r="100" spans="3:4" ht="12.75">
      <c r="C100" s="190"/>
      <c r="D100" s="190"/>
    </row>
    <row r="101" spans="3:6" ht="12.75">
      <c r="C101" s="190"/>
      <c r="D101" s="190"/>
      <c r="F101" s="186"/>
    </row>
    <row r="102" spans="3:4" ht="12.75">
      <c r="C102" s="168"/>
      <c r="D102" s="168"/>
    </row>
    <row r="103" spans="3:4" ht="12.75">
      <c r="C103" s="168"/>
      <c r="D103" s="212"/>
    </row>
    <row r="104" spans="3:4" ht="12.75">
      <c r="C104" s="168"/>
      <c r="D104" s="168"/>
    </row>
  </sheetData>
  <sheetProtection/>
  <mergeCells count="13">
    <mergeCell ref="G14:G15"/>
    <mergeCell ref="E1:G1"/>
    <mergeCell ref="E2:G2"/>
    <mergeCell ref="A3:G3"/>
    <mergeCell ref="G11:G12"/>
    <mergeCell ref="G5:G6"/>
    <mergeCell ref="G35:G36"/>
    <mergeCell ref="G17:G18"/>
    <mergeCell ref="G20:G21"/>
    <mergeCell ref="G23:G24"/>
    <mergeCell ref="G26:G27"/>
    <mergeCell ref="G29:G30"/>
    <mergeCell ref="G32:G33"/>
  </mergeCells>
  <printOptions/>
  <pageMargins left="0.88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H103"/>
  <sheetViews>
    <sheetView tabSelected="1" zoomScalePageLayoutView="0" workbookViewId="0" topLeftCell="A19">
      <selection activeCell="H32" sqref="H32"/>
    </sheetView>
  </sheetViews>
  <sheetFormatPr defaultColWidth="9.00390625" defaultRowHeight="12.75"/>
  <cols>
    <col min="1" max="1" width="55.625" style="1" customWidth="1"/>
    <col min="2" max="2" width="11.00390625" style="24" customWidth="1"/>
    <col min="3" max="3" width="15.375" style="1" customWidth="1"/>
    <col min="4" max="4" width="17.875" style="1" bestFit="1" customWidth="1"/>
    <col min="5" max="5" width="15.125" style="23" customWidth="1"/>
    <col min="6" max="6" width="14.375" style="23" customWidth="1"/>
    <col min="7" max="7" width="18.625" style="1" bestFit="1" customWidth="1"/>
    <col min="8" max="8" width="14.00390625" style="1" bestFit="1" customWidth="1"/>
    <col min="9" max="16384" width="9.125" style="1" customWidth="1"/>
  </cols>
  <sheetData>
    <row r="1" spans="1:6" ht="53.25" customHeight="1" thickTop="1">
      <c r="A1" s="427" t="s">
        <v>225</v>
      </c>
      <c r="B1" s="433" t="s">
        <v>222</v>
      </c>
      <c r="C1" s="429" t="s">
        <v>154</v>
      </c>
      <c r="D1" s="430"/>
      <c r="E1" s="431" t="s">
        <v>226</v>
      </c>
      <c r="F1" s="432"/>
    </row>
    <row r="2" spans="1:6" ht="42.75" thickBot="1">
      <c r="A2" s="428"/>
      <c r="B2" s="434"/>
      <c r="C2" s="66" t="s">
        <v>223</v>
      </c>
      <c r="D2" s="65" t="s">
        <v>224</v>
      </c>
      <c r="E2" s="66" t="s">
        <v>223</v>
      </c>
      <c r="F2" s="65" t="s">
        <v>224</v>
      </c>
    </row>
    <row r="3" spans="1:6" s="2" customFormat="1" ht="14.25" thickBot="1" thickTop="1">
      <c r="A3" s="92" t="s">
        <v>95</v>
      </c>
      <c r="B3" s="67" t="s">
        <v>96</v>
      </c>
      <c r="C3" s="68" t="s">
        <v>97</v>
      </c>
      <c r="D3" s="69" t="s">
        <v>98</v>
      </c>
      <c r="E3" s="68" t="s">
        <v>104</v>
      </c>
      <c r="F3" s="69" t="s">
        <v>105</v>
      </c>
    </row>
    <row r="4" spans="1:6" ht="37.5" customHeight="1" thickBot="1" thickTop="1">
      <c r="A4" s="70" t="s">
        <v>194</v>
      </c>
      <c r="B4" s="71" t="s">
        <v>247</v>
      </c>
      <c r="C4" s="295">
        <v>266335158</v>
      </c>
      <c r="D4" s="296" t="s">
        <v>221</v>
      </c>
      <c r="E4" s="231">
        <v>292637736</v>
      </c>
      <c r="F4" s="232" t="s">
        <v>221</v>
      </c>
    </row>
    <row r="5" spans="1:8" ht="24.75" thickBot="1">
      <c r="A5" s="72" t="s">
        <v>272</v>
      </c>
      <c r="B5" s="73" t="s">
        <v>250</v>
      </c>
      <c r="C5" s="297" t="s">
        <v>221</v>
      </c>
      <c r="D5" s="298">
        <v>201044392</v>
      </c>
      <c r="E5" s="233" t="s">
        <v>221</v>
      </c>
      <c r="F5" s="234">
        <v>214347675</v>
      </c>
      <c r="H5" s="362">
        <f>F5+F7+F20+F28+F29+F30-E14-E12</f>
        <v>279821737</v>
      </c>
    </row>
    <row r="6" spans="1:6" ht="49.5" thickBot="1" thickTop="1">
      <c r="A6" s="74" t="s">
        <v>52</v>
      </c>
      <c r="B6" s="75" t="s">
        <v>253</v>
      </c>
      <c r="C6" s="235">
        <f>IF((C4-D5)&gt;0,C4-D5,0)</f>
        <v>65290766</v>
      </c>
      <c r="D6" s="299">
        <v>0</v>
      </c>
      <c r="E6" s="235">
        <f>IF((E4-F5)&gt;0,E4-F5,0)</f>
        <v>78290061</v>
      </c>
      <c r="F6" s="236">
        <v>0</v>
      </c>
    </row>
    <row r="7" spans="1:6" ht="36.75" customHeight="1" thickTop="1">
      <c r="A7" s="76" t="s">
        <v>122</v>
      </c>
      <c r="B7" s="110" t="s">
        <v>254</v>
      </c>
      <c r="C7" s="300" t="s">
        <v>221</v>
      </c>
      <c r="D7" s="238">
        <f>+D8+D9+D10</f>
        <v>53307198</v>
      </c>
      <c r="E7" s="237" t="s">
        <v>221</v>
      </c>
      <c r="F7" s="238">
        <f>+F8+F9+F10</f>
        <v>50764520</v>
      </c>
    </row>
    <row r="8" spans="1:6" ht="22.5">
      <c r="A8" s="89" t="s">
        <v>284</v>
      </c>
      <c r="B8" s="77" t="s">
        <v>255</v>
      </c>
      <c r="C8" s="301" t="s">
        <v>221</v>
      </c>
      <c r="D8" s="302">
        <v>7070689</v>
      </c>
      <c r="E8" s="239" t="s">
        <v>221</v>
      </c>
      <c r="F8" s="240">
        <v>8511897</v>
      </c>
    </row>
    <row r="9" spans="1:6" ht="22.5">
      <c r="A9" s="89" t="s">
        <v>291</v>
      </c>
      <c r="B9" s="77" t="s">
        <v>256</v>
      </c>
      <c r="C9" s="301" t="s">
        <v>221</v>
      </c>
      <c r="D9" s="302">
        <v>12656508</v>
      </c>
      <c r="E9" s="239" t="s">
        <v>221</v>
      </c>
      <c r="F9" s="240">
        <v>15948430</v>
      </c>
    </row>
    <row r="10" spans="1:6" ht="22.5">
      <c r="A10" s="89" t="s">
        <v>292</v>
      </c>
      <c r="B10" s="77" t="s">
        <v>257</v>
      </c>
      <c r="C10" s="301" t="s">
        <v>221</v>
      </c>
      <c r="D10" s="302">
        <v>33580001</v>
      </c>
      <c r="E10" s="239" t="s">
        <v>221</v>
      </c>
      <c r="F10" s="240">
        <v>26304193</v>
      </c>
    </row>
    <row r="11" spans="1:6" ht="30" customHeight="1" thickBot="1">
      <c r="A11" s="90" t="s">
        <v>306</v>
      </c>
      <c r="B11" s="78" t="s">
        <v>258</v>
      </c>
      <c r="C11" s="303" t="s">
        <v>221</v>
      </c>
      <c r="D11" s="304">
        <v>0</v>
      </c>
      <c r="E11" s="241" t="s">
        <v>221</v>
      </c>
      <c r="F11" s="242">
        <v>0</v>
      </c>
    </row>
    <row r="12" spans="1:6" ht="24.75" thickBot="1">
      <c r="A12" s="79" t="s">
        <v>130</v>
      </c>
      <c r="B12" s="80" t="s">
        <v>259</v>
      </c>
      <c r="C12" s="305">
        <v>369567</v>
      </c>
      <c r="D12" s="306" t="s">
        <v>221</v>
      </c>
      <c r="E12" s="243">
        <v>1218291</v>
      </c>
      <c r="F12" s="244" t="s">
        <v>221</v>
      </c>
    </row>
    <row r="13" spans="1:6" ht="25.5" thickBot="1" thickTop="1">
      <c r="A13" s="81" t="s">
        <v>112</v>
      </c>
      <c r="B13" s="82">
        <v>100</v>
      </c>
      <c r="C13" s="245">
        <f>IF((C4-D5-D7+C12)&gt;0,C4-D5-D7+C12,0)</f>
        <v>12353135</v>
      </c>
      <c r="D13" s="307">
        <v>0</v>
      </c>
      <c r="E13" s="245">
        <f>IF((E4-F5-F7+E12)&gt;0,E4-F5-F7+E12,0)</f>
        <v>28743832</v>
      </c>
      <c r="F13" s="246">
        <v>0</v>
      </c>
    </row>
    <row r="14" spans="1:6" ht="48.75" thickTop="1">
      <c r="A14" s="76" t="s">
        <v>203</v>
      </c>
      <c r="B14" s="53">
        <v>110</v>
      </c>
      <c r="C14" s="322">
        <f>C15+C16+C17+C18+C19</f>
        <v>1024958</v>
      </c>
      <c r="D14" s="308" t="s">
        <v>221</v>
      </c>
      <c r="E14" s="322">
        <f>E15+E16+E17+E18+E19</f>
        <v>11811395</v>
      </c>
      <c r="F14" s="247" t="s">
        <v>221</v>
      </c>
    </row>
    <row r="15" spans="1:6" ht="22.5">
      <c r="A15" s="89" t="s">
        <v>131</v>
      </c>
      <c r="B15" s="77">
        <v>120</v>
      </c>
      <c r="C15" s="357"/>
      <c r="D15" s="302" t="s">
        <v>221</v>
      </c>
      <c r="E15" s="248">
        <v>295339</v>
      </c>
      <c r="F15" s="240" t="s">
        <v>221</v>
      </c>
    </row>
    <row r="16" spans="1:6" ht="22.5">
      <c r="A16" s="89" t="s">
        <v>132</v>
      </c>
      <c r="B16" s="77">
        <v>130</v>
      </c>
      <c r="C16" s="357"/>
      <c r="D16" s="302" t="s">
        <v>221</v>
      </c>
      <c r="E16" s="248"/>
      <c r="F16" s="240" t="s">
        <v>221</v>
      </c>
    </row>
    <row r="17" spans="1:6" ht="22.5">
      <c r="A17" s="89" t="s">
        <v>78</v>
      </c>
      <c r="B17" s="77">
        <v>140</v>
      </c>
      <c r="C17" s="357"/>
      <c r="D17" s="302" t="s">
        <v>221</v>
      </c>
      <c r="E17" s="248"/>
      <c r="F17" s="240" t="s">
        <v>221</v>
      </c>
    </row>
    <row r="18" spans="1:6" ht="22.5">
      <c r="A18" s="89" t="s">
        <v>133</v>
      </c>
      <c r="B18" s="77">
        <v>150</v>
      </c>
      <c r="C18" s="357">
        <v>1024958</v>
      </c>
      <c r="D18" s="302" t="s">
        <v>221</v>
      </c>
      <c r="E18" s="248">
        <v>11516056</v>
      </c>
      <c r="F18" s="240" t="s">
        <v>221</v>
      </c>
    </row>
    <row r="19" spans="1:6" ht="23.25" thickBot="1">
      <c r="A19" s="90" t="s">
        <v>134</v>
      </c>
      <c r="B19" s="78">
        <v>160</v>
      </c>
      <c r="C19" s="309"/>
      <c r="D19" s="310" t="s">
        <v>221</v>
      </c>
      <c r="E19" s="249"/>
      <c r="F19" s="250" t="s">
        <v>221</v>
      </c>
    </row>
    <row r="20" spans="1:7" ht="48">
      <c r="A20" s="76" t="s">
        <v>202</v>
      </c>
      <c r="B20" s="53">
        <v>170</v>
      </c>
      <c r="C20" s="356" t="s">
        <v>221</v>
      </c>
      <c r="D20" s="238">
        <f>D21+D22+D23+D24</f>
        <v>7130786</v>
      </c>
      <c r="E20" s="251" t="s">
        <v>221</v>
      </c>
      <c r="F20" s="238">
        <f>F21+F22+F23+F24</f>
        <v>25626536</v>
      </c>
      <c r="G20" s="362">
        <f>F20-E14</f>
        <v>13815141</v>
      </c>
    </row>
    <row r="21" spans="1:8" ht="22.5">
      <c r="A21" s="89" t="s">
        <v>293</v>
      </c>
      <c r="B21" s="77">
        <v>180</v>
      </c>
      <c r="C21" s="301" t="s">
        <v>221</v>
      </c>
      <c r="D21" s="321">
        <v>1645304</v>
      </c>
      <c r="E21" s="239" t="s">
        <v>221</v>
      </c>
      <c r="F21" s="195">
        <v>1687908</v>
      </c>
      <c r="G21" s="144">
        <f>F21-E15</f>
        <v>1392569</v>
      </c>
      <c r="H21" s="1">
        <f>G21/1000</f>
        <v>1392.569</v>
      </c>
    </row>
    <row r="22" spans="1:6" ht="22.5">
      <c r="A22" s="89" t="s">
        <v>195</v>
      </c>
      <c r="B22" s="77">
        <v>190</v>
      </c>
      <c r="C22" s="301" t="s">
        <v>221</v>
      </c>
      <c r="D22" s="321"/>
      <c r="E22" s="239" t="s">
        <v>221</v>
      </c>
      <c r="F22" s="195"/>
    </row>
    <row r="23" spans="1:8" ht="22.5">
      <c r="A23" s="89" t="s">
        <v>196</v>
      </c>
      <c r="B23" s="77">
        <v>200</v>
      </c>
      <c r="C23" s="301" t="s">
        <v>221</v>
      </c>
      <c r="D23" s="321">
        <v>5485482</v>
      </c>
      <c r="E23" s="239" t="s">
        <v>221</v>
      </c>
      <c r="F23" s="195">
        <v>23938628</v>
      </c>
      <c r="G23" s="144">
        <f>F23-E18</f>
        <v>12422572</v>
      </c>
      <c r="H23" s="1">
        <f>G23/1000</f>
        <v>12422.572</v>
      </c>
    </row>
    <row r="24" spans="1:6" ht="23.25" thickBot="1">
      <c r="A24" s="91" t="s">
        <v>197</v>
      </c>
      <c r="B24" s="83">
        <v>210</v>
      </c>
      <c r="C24" s="311" t="s">
        <v>221</v>
      </c>
      <c r="D24" s="312"/>
      <c r="E24" s="252" t="s">
        <v>221</v>
      </c>
      <c r="F24" s="253"/>
    </row>
    <row r="25" spans="1:6" ht="49.5" thickBot="1" thickTop="1">
      <c r="A25" s="70" t="s">
        <v>108</v>
      </c>
      <c r="B25" s="84">
        <v>220</v>
      </c>
      <c r="C25" s="323">
        <f>IF((C4-D5-D7+C12+C14-D20)&gt;0,C4-D5-D7+C12+C14-D20,0)</f>
        <v>6247307</v>
      </c>
      <c r="D25" s="313">
        <v>0</v>
      </c>
      <c r="E25" s="323">
        <f>IF((E4-F5-F7+E12+E14-F20)&gt;0,E4-F5-F7+E12+E14-F20,0)</f>
        <v>14928691</v>
      </c>
      <c r="F25" s="254">
        <v>0</v>
      </c>
    </row>
    <row r="26" spans="1:6" ht="24.75" thickBot="1">
      <c r="A26" s="79" t="s">
        <v>135</v>
      </c>
      <c r="B26" s="80">
        <v>230</v>
      </c>
      <c r="C26" s="305">
        <v>0</v>
      </c>
      <c r="D26" s="314">
        <v>0</v>
      </c>
      <c r="E26" s="243">
        <v>0</v>
      </c>
      <c r="F26" s="255">
        <v>0</v>
      </c>
    </row>
    <row r="27" spans="1:6" ht="49.5" thickBot="1" thickTop="1">
      <c r="A27" s="81" t="s">
        <v>109</v>
      </c>
      <c r="B27" s="82">
        <v>240</v>
      </c>
      <c r="C27" s="256">
        <f>IF((C4-D5-D7+C12+C14-D20+C26-D26)&gt;0,C4-D5-D7+C12+C14-D20+C26-D26,0)</f>
        <v>6247307</v>
      </c>
      <c r="D27" s="307">
        <v>0</v>
      </c>
      <c r="E27" s="256">
        <f>IF((E4-F5-F7+E12+E14-F20+E26-F26)&gt;0,E4-F5-F7+E12+E14-F20+E26-F26,0)</f>
        <v>14928691</v>
      </c>
      <c r="F27" s="246">
        <v>0</v>
      </c>
    </row>
    <row r="28" spans="1:8" ht="15.75" thickTop="1">
      <c r="A28" s="439" t="s">
        <v>111</v>
      </c>
      <c r="B28" s="441">
        <v>250</v>
      </c>
      <c r="C28" s="445" t="s">
        <v>221</v>
      </c>
      <c r="D28" s="315">
        <v>834006</v>
      </c>
      <c r="E28" s="447" t="s">
        <v>221</v>
      </c>
      <c r="F28" s="196">
        <f>998257-26484</f>
        <v>971773</v>
      </c>
      <c r="H28" s="361">
        <f>F28+F29</f>
        <v>998257</v>
      </c>
    </row>
    <row r="29" spans="1:6" ht="15">
      <c r="A29" s="440"/>
      <c r="B29" s="442"/>
      <c r="C29" s="446"/>
      <c r="D29" s="321">
        <v>17514</v>
      </c>
      <c r="E29" s="448"/>
      <c r="F29" s="195">
        <v>26484</v>
      </c>
    </row>
    <row r="30" spans="1:7" ht="24.75" thickBot="1">
      <c r="A30" s="85" t="s">
        <v>79</v>
      </c>
      <c r="B30" s="86">
        <v>260</v>
      </c>
      <c r="C30" s="311" t="s">
        <v>221</v>
      </c>
      <c r="D30" s="312">
        <v>431663</v>
      </c>
      <c r="E30" s="252" t="s">
        <v>221</v>
      </c>
      <c r="F30" s="253">
        <v>1114435</v>
      </c>
      <c r="G30" s="360"/>
    </row>
    <row r="31" spans="1:8" ht="49.5" thickBot="1" thickTop="1">
      <c r="A31" s="87" t="s">
        <v>110</v>
      </c>
      <c r="B31" s="88">
        <v>270</v>
      </c>
      <c r="C31" s="316">
        <f>IF((C4-D5-D7+C12+C14-D20+C26-D26-D28-D29-D30)&gt;0,C4-D5-D7+C12+C14-D20+C26-D26-D28-D29-D30,0)</f>
        <v>4964124</v>
      </c>
      <c r="D31" s="316">
        <v>0</v>
      </c>
      <c r="E31" s="316">
        <f>IF((E4-F5-F7+E12+E14-F20+E26-F26-F28-F29-F30)&gt;0,E4-F5-F7+E12+E14-F20+E26-F26-F28-F29-F30,0)</f>
        <v>12815999</v>
      </c>
      <c r="F31" s="316">
        <v>0</v>
      </c>
      <c r="H31" s="190">
        <v>1501.5</v>
      </c>
    </row>
    <row r="32" spans="1:8" ht="13.5" thickTop="1">
      <c r="A32" s="54"/>
      <c r="B32" s="55"/>
      <c r="C32" s="194"/>
      <c r="D32" s="194"/>
      <c r="E32" s="217"/>
      <c r="F32" s="320"/>
      <c r="H32" s="190">
        <f>H31*1.096</f>
        <v>1645.6440000000002</v>
      </c>
    </row>
    <row r="33" spans="1:8" ht="12.75" collapsed="1">
      <c r="A33" s="152" t="s">
        <v>281</v>
      </c>
      <c r="B33" s="26"/>
      <c r="C33" s="190"/>
      <c r="D33" s="190"/>
      <c r="E33" s="217"/>
      <c r="F33" s="319"/>
      <c r="H33" s="190">
        <f>H32/H31*100</f>
        <v>109.60000000000001</v>
      </c>
    </row>
    <row r="34" spans="1:6" ht="12.75">
      <c r="A34" s="152" t="s">
        <v>116</v>
      </c>
      <c r="B34" s="26"/>
      <c r="C34" s="190"/>
      <c r="D34" s="200"/>
      <c r="E34" s="318" t="s">
        <v>106</v>
      </c>
      <c r="F34" s="217"/>
    </row>
    <row r="35" spans="1:6" ht="12.75">
      <c r="A35" s="151"/>
      <c r="B35" s="26"/>
      <c r="C35" s="190"/>
      <c r="D35" s="190"/>
      <c r="F35" s="317"/>
    </row>
    <row r="36" spans="1:6" ht="12.75">
      <c r="A36" s="152" t="s">
        <v>280</v>
      </c>
      <c r="B36" s="26"/>
      <c r="C36" s="190"/>
      <c r="D36" s="190"/>
      <c r="E36" s="144"/>
      <c r="F36" s="164"/>
    </row>
    <row r="37" spans="1:5" ht="12.75">
      <c r="A37" s="152" t="s">
        <v>117</v>
      </c>
      <c r="B37" s="26"/>
      <c r="C37" s="190"/>
      <c r="D37" s="200"/>
      <c r="E37" s="153" t="s">
        <v>107</v>
      </c>
    </row>
    <row r="38" spans="1:6" ht="12.75" collapsed="1">
      <c r="A38" s="54"/>
      <c r="B38" s="55"/>
      <c r="C38" s="194"/>
      <c r="D38" s="194"/>
      <c r="E38" s="56"/>
      <c r="F38" s="56"/>
    </row>
    <row r="39" spans="1:6" ht="12.75" collapsed="1">
      <c r="A39" s="54"/>
      <c r="B39" s="55"/>
      <c r="C39" s="194"/>
      <c r="D39" s="194"/>
      <c r="E39" s="56"/>
      <c r="F39" s="57"/>
    </row>
    <row r="40" spans="1:6" ht="15.75">
      <c r="A40" s="443" t="s">
        <v>127</v>
      </c>
      <c r="B40" s="443"/>
      <c r="C40" s="444"/>
      <c r="D40" s="444"/>
      <c r="E40" s="443"/>
      <c r="F40" s="443"/>
    </row>
    <row r="41" spans="1:6" ht="16.5" thickBot="1">
      <c r="A41" s="156"/>
      <c r="B41" s="156"/>
      <c r="C41" s="202"/>
      <c r="D41" s="202"/>
      <c r="E41" s="156"/>
      <c r="F41" s="156"/>
    </row>
    <row r="42" spans="1:6" s="21" customFormat="1" ht="25.5" thickBot="1" thickTop="1">
      <c r="A42" s="161" t="s">
        <v>155</v>
      </c>
      <c r="B42" s="159" t="s">
        <v>126</v>
      </c>
      <c r="C42" s="423" t="s">
        <v>310</v>
      </c>
      <c r="D42" s="424"/>
      <c r="E42" s="437" t="s">
        <v>47</v>
      </c>
      <c r="F42" s="438"/>
    </row>
    <row r="43" spans="1:7" s="21" customFormat="1" ht="24.75" thickTop="1">
      <c r="A43" s="162" t="s">
        <v>235</v>
      </c>
      <c r="B43" s="163">
        <v>280</v>
      </c>
      <c r="C43" s="425">
        <f>F28+F29</f>
        <v>998257</v>
      </c>
      <c r="D43" s="426"/>
      <c r="E43" s="435">
        <v>4899414</v>
      </c>
      <c r="F43" s="436"/>
      <c r="G43" s="358"/>
    </row>
    <row r="44" spans="1:7" s="21" customFormat="1" ht="24">
      <c r="A44" s="59" t="s">
        <v>205</v>
      </c>
      <c r="B44" s="160">
        <v>290</v>
      </c>
      <c r="C44" s="409">
        <v>6484877</v>
      </c>
      <c r="D44" s="411"/>
      <c r="E44" s="409">
        <v>5779283</v>
      </c>
      <c r="F44" s="410"/>
      <c r="G44" s="358"/>
    </row>
    <row r="45" spans="1:6" s="62" customFormat="1" ht="22.5">
      <c r="A45" s="47" t="s">
        <v>51</v>
      </c>
      <c r="B45" s="61">
        <v>291</v>
      </c>
      <c r="C45" s="409">
        <v>508650</v>
      </c>
      <c r="D45" s="411"/>
      <c r="E45" s="409">
        <v>473370</v>
      </c>
      <c r="F45" s="410"/>
    </row>
    <row r="46" spans="1:7" s="21" customFormat="1" ht="24">
      <c r="A46" s="46" t="s">
        <v>204</v>
      </c>
      <c r="B46" s="61">
        <v>300</v>
      </c>
      <c r="C46" s="421">
        <f>+F30</f>
        <v>1114435</v>
      </c>
      <c r="D46" s="422"/>
      <c r="E46" s="409">
        <v>1096112</v>
      </c>
      <c r="F46" s="410"/>
      <c r="G46" s="359"/>
    </row>
    <row r="47" spans="1:6" s="21" customFormat="1" ht="24">
      <c r="A47" s="46" t="s">
        <v>128</v>
      </c>
      <c r="B47" s="61">
        <v>310</v>
      </c>
      <c r="C47" s="407">
        <v>14915533</v>
      </c>
      <c r="D47" s="412"/>
      <c r="E47" s="409">
        <v>22429192</v>
      </c>
      <c r="F47" s="410"/>
    </row>
    <row r="48" spans="1:6" s="21" customFormat="1" ht="24">
      <c r="A48" s="46" t="s">
        <v>294</v>
      </c>
      <c r="B48" s="61">
        <v>320</v>
      </c>
      <c r="C48" s="407"/>
      <c r="D48" s="412"/>
      <c r="E48" s="409"/>
      <c r="F48" s="410"/>
    </row>
    <row r="49" spans="1:6" s="21" customFormat="1" ht="24">
      <c r="A49" s="46" t="s">
        <v>233</v>
      </c>
      <c r="B49" s="160">
        <v>330</v>
      </c>
      <c r="C49" s="407"/>
      <c r="D49" s="412"/>
      <c r="E49" s="407"/>
      <c r="F49" s="408"/>
    </row>
    <row r="50" spans="1:6" s="21" customFormat="1" ht="24">
      <c r="A50" s="46" t="s">
        <v>234</v>
      </c>
      <c r="B50" s="160">
        <v>340</v>
      </c>
      <c r="C50" s="409">
        <v>448089</v>
      </c>
      <c r="D50" s="411"/>
      <c r="E50" s="409">
        <v>891513</v>
      </c>
      <c r="F50" s="410"/>
    </row>
    <row r="51" spans="1:6" s="21" customFormat="1" ht="24">
      <c r="A51" s="46" t="s">
        <v>44</v>
      </c>
      <c r="B51" s="160">
        <v>350</v>
      </c>
      <c r="C51" s="409">
        <v>991589</v>
      </c>
      <c r="D51" s="411"/>
      <c r="E51" s="409">
        <v>1410747</v>
      </c>
      <c r="F51" s="410"/>
    </row>
    <row r="52" spans="1:6" s="21" customFormat="1" ht="24">
      <c r="A52" s="46" t="s">
        <v>129</v>
      </c>
      <c r="B52" s="61">
        <v>360</v>
      </c>
      <c r="C52" s="409">
        <v>1079766</v>
      </c>
      <c r="D52" s="411"/>
      <c r="E52" s="409">
        <v>1138650</v>
      </c>
      <c r="F52" s="410"/>
    </row>
    <row r="53" spans="1:6" s="21" customFormat="1" ht="24">
      <c r="A53" s="46" t="s">
        <v>232</v>
      </c>
      <c r="B53" s="61">
        <v>370</v>
      </c>
      <c r="C53" s="407"/>
      <c r="D53" s="412"/>
      <c r="E53" s="407"/>
      <c r="F53" s="408"/>
    </row>
    <row r="54" spans="1:6" s="21" customFormat="1" ht="24">
      <c r="A54" s="46" t="s">
        <v>231</v>
      </c>
      <c r="B54" s="61">
        <v>380</v>
      </c>
      <c r="C54" s="407"/>
      <c r="D54" s="412"/>
      <c r="E54" s="407"/>
      <c r="F54" s="408"/>
    </row>
    <row r="55" spans="1:6" s="21" customFormat="1" ht="24">
      <c r="A55" s="46" t="s">
        <v>230</v>
      </c>
      <c r="B55" s="61">
        <v>390</v>
      </c>
      <c r="C55" s="407"/>
      <c r="D55" s="412"/>
      <c r="E55" s="407"/>
      <c r="F55" s="408"/>
    </row>
    <row r="56" spans="1:6" s="21" customFormat="1" ht="24">
      <c r="A56" s="46" t="s">
        <v>229</v>
      </c>
      <c r="B56" s="61">
        <v>400</v>
      </c>
      <c r="C56" s="407"/>
      <c r="D56" s="412"/>
      <c r="E56" s="407"/>
      <c r="F56" s="408"/>
    </row>
    <row r="57" spans="1:6" s="21" customFormat="1" ht="24">
      <c r="A57" s="46" t="s">
        <v>305</v>
      </c>
      <c r="B57" s="61">
        <v>410</v>
      </c>
      <c r="C57" s="409">
        <v>4096928</v>
      </c>
      <c r="D57" s="411"/>
      <c r="E57" s="409">
        <v>3372193</v>
      </c>
      <c r="F57" s="410"/>
    </row>
    <row r="58" spans="1:6" s="21" customFormat="1" ht="24">
      <c r="A58" s="46" t="s">
        <v>201</v>
      </c>
      <c r="B58" s="61">
        <v>420</v>
      </c>
      <c r="C58" s="409">
        <v>8575839</v>
      </c>
      <c r="D58" s="411"/>
      <c r="E58" s="409">
        <v>5909464</v>
      </c>
      <c r="F58" s="410"/>
    </row>
    <row r="59" spans="1:6" s="21" customFormat="1" ht="24">
      <c r="A59" s="46" t="s">
        <v>227</v>
      </c>
      <c r="B59" s="61">
        <v>430</v>
      </c>
      <c r="C59" s="409">
        <v>1463189</v>
      </c>
      <c r="D59" s="411"/>
      <c r="E59" s="409">
        <v>1220000</v>
      </c>
      <c r="F59" s="410"/>
    </row>
    <row r="60" spans="1:6" s="21" customFormat="1" ht="24">
      <c r="A60" s="46" t="s">
        <v>304</v>
      </c>
      <c r="B60" s="61">
        <v>440</v>
      </c>
      <c r="C60" s="409">
        <v>11915918</v>
      </c>
      <c r="D60" s="411"/>
      <c r="E60" s="409">
        <v>11479078</v>
      </c>
      <c r="F60" s="410"/>
    </row>
    <row r="61" spans="1:6" s="21" customFormat="1" ht="24">
      <c r="A61" s="46" t="s">
        <v>228</v>
      </c>
      <c r="B61" s="61">
        <v>450</v>
      </c>
      <c r="C61" s="407"/>
      <c r="D61" s="412"/>
      <c r="E61" s="417"/>
      <c r="F61" s="418"/>
    </row>
    <row r="62" spans="1:6" s="21" customFormat="1" ht="24">
      <c r="A62" s="46" t="s">
        <v>236</v>
      </c>
      <c r="B62" s="60">
        <v>460</v>
      </c>
      <c r="C62" s="407"/>
      <c r="D62" s="412"/>
      <c r="E62" s="417"/>
      <c r="F62" s="418"/>
    </row>
    <row r="63" spans="1:6" s="21" customFormat="1" ht="24.75" thickBot="1">
      <c r="A63" s="51" t="s">
        <v>77</v>
      </c>
      <c r="B63" s="63">
        <v>470</v>
      </c>
      <c r="C63" s="419"/>
      <c r="D63" s="420"/>
      <c r="E63" s="415"/>
      <c r="F63" s="416"/>
    </row>
    <row r="64" spans="1:6" s="21" customFormat="1" ht="49.5" thickBot="1" thickTop="1">
      <c r="A64" s="48" t="s">
        <v>200</v>
      </c>
      <c r="B64" s="64">
        <v>480</v>
      </c>
      <c r="C64" s="413">
        <f>SUM(C43:D63)-C45</f>
        <v>52084420</v>
      </c>
      <c r="D64" s="414"/>
      <c r="E64" s="413">
        <f>SUM(E43:F63)-E45</f>
        <v>59625646</v>
      </c>
      <c r="F64" s="414"/>
    </row>
    <row r="65" spans="1:6" s="21" customFormat="1" ht="13.5" thickTop="1">
      <c r="A65" s="1"/>
      <c r="B65" s="24"/>
      <c r="C65" s="190"/>
      <c r="D65" s="190"/>
      <c r="E65" s="23"/>
      <c r="F65" s="25"/>
    </row>
    <row r="66" spans="3:4" ht="12.75">
      <c r="C66" s="190"/>
      <c r="D66" s="190"/>
    </row>
    <row r="67" spans="1:4" ht="12.75" collapsed="1">
      <c r="A67" s="152" t="s">
        <v>281</v>
      </c>
      <c r="B67" s="26"/>
      <c r="C67" s="190"/>
      <c r="D67" s="190"/>
    </row>
    <row r="68" spans="1:5" ht="12.75">
      <c r="A68" s="152" t="s">
        <v>116</v>
      </c>
      <c r="B68" s="26"/>
      <c r="C68" s="190"/>
      <c r="D68" s="200"/>
      <c r="E68" s="153" t="s">
        <v>106</v>
      </c>
    </row>
    <row r="69" spans="1:5" ht="12.75">
      <c r="A69" s="151"/>
      <c r="B69" s="26"/>
      <c r="C69" s="190"/>
      <c r="D69" s="190"/>
      <c r="E69" s="1"/>
    </row>
    <row r="70" spans="1:5" ht="12.75">
      <c r="A70" s="152" t="s">
        <v>280</v>
      </c>
      <c r="B70" s="26"/>
      <c r="C70" s="190"/>
      <c r="D70" s="190"/>
      <c r="E70" s="1"/>
    </row>
    <row r="71" spans="1:5" ht="12.75">
      <c r="A71" s="152" t="s">
        <v>117</v>
      </c>
      <c r="B71" s="26"/>
      <c r="C71" s="190"/>
      <c r="D71" s="200"/>
      <c r="E71" s="153" t="s">
        <v>107</v>
      </c>
    </row>
    <row r="72" spans="1:5" ht="12.75">
      <c r="A72" s="151"/>
      <c r="C72" s="190"/>
      <c r="D72" s="190"/>
      <c r="E72" s="1"/>
    </row>
    <row r="73" spans="3:4" ht="12.75">
      <c r="C73" s="190"/>
      <c r="D73" s="190"/>
    </row>
    <row r="74" spans="3:4" ht="12.75">
      <c r="C74" s="190"/>
      <c r="D74" s="190"/>
    </row>
    <row r="75" spans="3:4" ht="12.75">
      <c r="C75" s="190"/>
      <c r="D75" s="190"/>
    </row>
    <row r="76" spans="3:4" ht="12.75">
      <c r="C76" s="190"/>
      <c r="D76" s="190"/>
    </row>
    <row r="77" spans="3:4" ht="12.75">
      <c r="C77" s="190"/>
      <c r="D77" s="190"/>
    </row>
    <row r="78" spans="3:5" ht="12.75">
      <c r="C78" s="208"/>
      <c r="D78" s="208"/>
      <c r="E78" s="216"/>
    </row>
    <row r="79" spans="3:5" ht="12.75">
      <c r="C79" s="208"/>
      <c r="D79" s="208"/>
      <c r="E79" s="216"/>
    </row>
    <row r="80" spans="3:5" ht="12.75">
      <c r="C80" s="208"/>
      <c r="D80" s="208"/>
      <c r="E80" s="216"/>
    </row>
    <row r="81" spans="3:5" ht="12.75">
      <c r="C81" s="208"/>
      <c r="D81" s="217"/>
      <c r="E81" s="216"/>
    </row>
    <row r="82" spans="3:5" ht="12.75">
      <c r="C82" s="208"/>
      <c r="D82" s="208"/>
      <c r="E82" s="216"/>
    </row>
    <row r="83" spans="3:5" ht="12.75">
      <c r="C83" s="208"/>
      <c r="D83" s="208"/>
      <c r="E83" s="216"/>
    </row>
    <row r="84" spans="3:5" ht="12.75">
      <c r="C84" s="208"/>
      <c r="D84" s="208"/>
      <c r="E84" s="216"/>
    </row>
    <row r="85" spans="3:4" ht="12.75">
      <c r="C85" s="190"/>
      <c r="D85" s="190"/>
    </row>
    <row r="86" spans="3:4" ht="12.75">
      <c r="C86" s="190"/>
      <c r="D86" s="190"/>
    </row>
    <row r="87" spans="3:4" ht="12.75">
      <c r="C87" s="190"/>
      <c r="D87" s="190"/>
    </row>
    <row r="88" spans="3:4" ht="12.75">
      <c r="C88" s="190"/>
      <c r="D88" s="190"/>
    </row>
    <row r="89" spans="3:4" ht="12.75">
      <c r="C89" s="190"/>
      <c r="D89" s="190"/>
    </row>
    <row r="90" spans="3:4" ht="12.75">
      <c r="C90" s="190"/>
      <c r="D90" s="190"/>
    </row>
    <row r="91" spans="3:4" ht="12.75">
      <c r="C91" s="190"/>
      <c r="D91" s="190"/>
    </row>
    <row r="92" spans="3:4" ht="12.75">
      <c r="C92" s="190"/>
      <c r="D92" s="190"/>
    </row>
    <row r="93" spans="3:4" ht="12.75">
      <c r="C93" s="190"/>
      <c r="D93" s="190"/>
    </row>
    <row r="94" spans="3:4" ht="12.75">
      <c r="C94" s="190"/>
      <c r="D94" s="190"/>
    </row>
    <row r="95" spans="3:4" ht="12.75">
      <c r="C95" s="190"/>
      <c r="D95" s="190"/>
    </row>
    <row r="96" spans="3:4" ht="12.75">
      <c r="C96" s="190"/>
      <c r="D96" s="190"/>
    </row>
    <row r="97" spans="3:4" ht="12.75">
      <c r="C97" s="190"/>
      <c r="D97" s="190"/>
    </row>
    <row r="98" spans="3:4" ht="12.75">
      <c r="C98" s="190"/>
      <c r="D98" s="190"/>
    </row>
    <row r="99" spans="3:4" ht="12.75">
      <c r="C99" s="190"/>
      <c r="D99" s="190"/>
    </row>
    <row r="100" spans="3:4" ht="12.75">
      <c r="C100" s="190"/>
      <c r="D100" s="190"/>
    </row>
    <row r="101" spans="3:6" ht="12.75">
      <c r="C101" s="190"/>
      <c r="D101" s="190"/>
      <c r="F101" s="198"/>
    </row>
    <row r="103" ht="12.75">
      <c r="D103" s="211"/>
    </row>
  </sheetData>
  <sheetProtection/>
  <mergeCells count="55">
    <mergeCell ref="A1:A2"/>
    <mergeCell ref="C1:D1"/>
    <mergeCell ref="E1:F1"/>
    <mergeCell ref="B1:B2"/>
    <mergeCell ref="E43:F43"/>
    <mergeCell ref="E42:F42"/>
    <mergeCell ref="A28:A29"/>
    <mergeCell ref="B28:B29"/>
    <mergeCell ref="A40:F40"/>
    <mergeCell ref="C28:C29"/>
    <mergeCell ref="E28:E29"/>
    <mergeCell ref="E45:F45"/>
    <mergeCell ref="E46:F46"/>
    <mergeCell ref="C46:D46"/>
    <mergeCell ref="E44:F44"/>
    <mergeCell ref="C42:D42"/>
    <mergeCell ref="C44:D44"/>
    <mergeCell ref="C43:D43"/>
    <mergeCell ref="C45:D45"/>
    <mergeCell ref="C62:D62"/>
    <mergeCell ref="C56:D56"/>
    <mergeCell ref="C57:D57"/>
    <mergeCell ref="C52:D52"/>
    <mergeCell ref="C60:D60"/>
    <mergeCell ref="C53:D53"/>
    <mergeCell ref="C61:D61"/>
    <mergeCell ref="C54:D54"/>
    <mergeCell ref="C59:D59"/>
    <mergeCell ref="E64:F64"/>
    <mergeCell ref="C58:D58"/>
    <mergeCell ref="C55:D55"/>
    <mergeCell ref="C47:D47"/>
    <mergeCell ref="C48:D48"/>
    <mergeCell ref="C50:D50"/>
    <mergeCell ref="C64:D64"/>
    <mergeCell ref="E63:F63"/>
    <mergeCell ref="E61:F61"/>
    <mergeCell ref="C63:D63"/>
    <mergeCell ref="E48:F48"/>
    <mergeCell ref="E47:F47"/>
    <mergeCell ref="E62:F62"/>
    <mergeCell ref="E59:F59"/>
    <mergeCell ref="E55:F55"/>
    <mergeCell ref="E58:F58"/>
    <mergeCell ref="E56:F56"/>
    <mergeCell ref="E53:F53"/>
    <mergeCell ref="E50:F50"/>
    <mergeCell ref="E54:F54"/>
    <mergeCell ref="E60:F60"/>
    <mergeCell ref="E57:F57"/>
    <mergeCell ref="E49:F49"/>
    <mergeCell ref="E51:F51"/>
    <mergeCell ref="C51:D51"/>
    <mergeCell ref="E52:F52"/>
    <mergeCell ref="C49:D49"/>
  </mergeCells>
  <printOptions horizontalCentered="1"/>
  <pageMargins left="0.1968503937007874" right="0.1968503937007874" top="0.31496062992125984" bottom="0.2362204724409449" header="0.1968503937007874" footer="0.1968503937007874"/>
  <pageSetup fitToHeight="2" horizontalDpi="600" verticalDpi="600" orientation="portrait" paperSize="9" scale="78" r:id="rId1"/>
  <headerFooter alignWithMargins="0">
    <oddHeader>&amp;L&amp;"Times New Roman,полужирный"ИНН: 200 460 222</oddHeader>
  </headerFooter>
  <rowBreaks count="1" manualBreakCount="1">
    <brk id="37" max="255" man="1"/>
  </rowBreaks>
  <ignoredErrors>
    <ignoredError sqref="B4:F27 B29:F31 B28:E28" numberStoredAsText="1"/>
    <ignoredError sqref="F28" numberStoredAsText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Kashfi Asror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Abduvali Namazov</dc:creator>
  <cp:keywords/>
  <dc:description/>
  <cp:lastModifiedBy>RePack by SPecialiST</cp:lastModifiedBy>
  <cp:lastPrinted>2017-04-27T05:19:46Z</cp:lastPrinted>
  <dcterms:created xsi:type="dcterms:W3CDTF">2006-08-07T11:25:23Z</dcterms:created>
  <dcterms:modified xsi:type="dcterms:W3CDTF">2017-05-30T05:32:15Z</dcterms:modified>
  <cp:category/>
  <cp:version/>
  <cp:contentType/>
  <cp:contentStatus/>
</cp:coreProperties>
</file>